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28800" windowHeight="12315"/>
  </bookViews>
  <sheets>
    <sheet name="Plan1" sheetId="1" r:id="rId1"/>
  </sheets>
  <externalReferences>
    <externalReference r:id="rId2"/>
  </externalReferences>
  <definedNames>
    <definedName name="materiais">[1]BD_Paim!$H$13:$H$19</definedName>
    <definedName name="percentuais">[1]BD_Paim!$D$13:$D$15</definedName>
    <definedName name="Sim_não">[1]BD_Paim!$B$3:$B$4</definedName>
    <definedName name="tributaçao">'[1]Base Apoio'!$F$35:$H$35</definedName>
    <definedName name="Unidades_medida">[1]BD_Paim!$F$13:$F$31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6" i="1" l="1"/>
  <c r="H214" i="1"/>
  <c r="H213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J117" i="1"/>
  <c r="K117" i="1" s="1"/>
  <c r="K87" i="1"/>
  <c r="K86" i="1"/>
  <c r="J83" i="1"/>
  <c r="K83" i="1" s="1"/>
  <c r="K82" i="1"/>
  <c r="K81" i="1"/>
  <c r="K78" i="1"/>
  <c r="J78" i="1"/>
  <c r="J75" i="1"/>
  <c r="K75" i="1" s="1"/>
  <c r="K71" i="1"/>
  <c r="K66" i="1"/>
  <c r="J51" i="1"/>
  <c r="K51" i="1" s="1"/>
  <c r="J50" i="1"/>
  <c r="K50" i="1" s="1"/>
  <c r="J49" i="1"/>
  <c r="J52" i="1" s="1"/>
  <c r="J91" i="1" s="1"/>
  <c r="K44" i="1"/>
  <c r="K43" i="1"/>
  <c r="K42" i="1"/>
  <c r="J42" i="1"/>
  <c r="K41" i="1"/>
  <c r="J41" i="1"/>
  <c r="H40" i="1"/>
  <c r="K39" i="1"/>
  <c r="J39" i="1"/>
  <c r="H36" i="1"/>
  <c r="H35" i="1"/>
  <c r="H34" i="1"/>
  <c r="K33" i="1"/>
  <c r="J33" i="1"/>
  <c r="K32" i="1"/>
  <c r="L32" i="1" s="1"/>
  <c r="J32" i="1"/>
  <c r="J31" i="1"/>
  <c r="K30" i="1"/>
  <c r="J30" i="1"/>
  <c r="K29" i="1"/>
  <c r="L29" i="1" s="1"/>
  <c r="K31" i="1" l="1"/>
  <c r="L31" i="1" s="1"/>
  <c r="J150" i="1"/>
  <c r="K91" i="1"/>
  <c r="H38" i="1"/>
  <c r="H37" i="1"/>
  <c r="K36" i="1"/>
  <c r="L33" i="1"/>
  <c r="L45" i="1"/>
  <c r="J36" i="1"/>
  <c r="J45" i="1" s="1"/>
  <c r="J174" i="1"/>
  <c r="K52" i="1"/>
  <c r="J198" i="1"/>
  <c r="J125" i="1" s="1"/>
  <c r="K125" i="1" s="1"/>
  <c r="L30" i="1"/>
  <c r="J88" i="1"/>
  <c r="K130" i="1"/>
  <c r="K49" i="1"/>
  <c r="J201" i="1" l="1"/>
  <c r="J101" i="1"/>
  <c r="K101" i="1" s="1"/>
  <c r="J60" i="1"/>
  <c r="K60" i="1" s="1"/>
  <c r="J100" i="1"/>
  <c r="K100" i="1" s="1"/>
  <c r="J109" i="1"/>
  <c r="J62" i="1"/>
  <c r="K62" i="1" s="1"/>
  <c r="J56" i="1"/>
  <c r="K56" i="1" s="1"/>
  <c r="K45" i="1"/>
  <c r="J102" i="1"/>
  <c r="K102" i="1" s="1"/>
  <c r="J59" i="1"/>
  <c r="K59" i="1" s="1"/>
  <c r="J108" i="1"/>
  <c r="J99" i="1"/>
  <c r="K99" i="1" s="1"/>
  <c r="J58" i="1"/>
  <c r="K58" i="1" s="1"/>
  <c r="J114" i="1"/>
  <c r="K114" i="1" s="1"/>
  <c r="J98" i="1"/>
  <c r="J57" i="1"/>
  <c r="K57" i="1" s="1"/>
  <c r="J103" i="1"/>
  <c r="K103" i="1" s="1"/>
  <c r="J55" i="1"/>
  <c r="J61" i="1"/>
  <c r="K61" i="1" s="1"/>
  <c r="J124" i="1"/>
  <c r="K124" i="1" s="1"/>
  <c r="K174" i="1"/>
  <c r="K88" i="1"/>
  <c r="J93" i="1"/>
  <c r="K93" i="1" s="1"/>
  <c r="K150" i="1"/>
  <c r="J123" i="1"/>
  <c r="J113" i="1" l="1"/>
  <c r="K113" i="1" s="1"/>
  <c r="J110" i="1"/>
  <c r="K110" i="1" s="1"/>
  <c r="J112" i="1"/>
  <c r="K112" i="1" s="1"/>
  <c r="J111" i="1"/>
  <c r="K111" i="1" s="1"/>
  <c r="J63" i="1"/>
  <c r="K55" i="1"/>
  <c r="J115" i="1"/>
  <c r="K109" i="1"/>
  <c r="J104" i="1"/>
  <c r="K98" i="1"/>
  <c r="K123" i="1"/>
  <c r="J126" i="1"/>
  <c r="J221" i="1"/>
  <c r="K201" i="1"/>
  <c r="K221" i="1" s="1"/>
  <c r="J92" i="1" l="1"/>
  <c r="K63" i="1"/>
  <c r="J225" i="1"/>
  <c r="J205" i="1"/>
  <c r="K205" i="1" s="1"/>
  <c r="K126" i="1"/>
  <c r="K225" i="1" s="1"/>
  <c r="K104" i="1"/>
  <c r="K223" i="1" s="1"/>
  <c r="J223" i="1"/>
  <c r="J118" i="1"/>
  <c r="K118" i="1" s="1"/>
  <c r="K115" i="1"/>
  <c r="J116" i="1"/>
  <c r="K116" i="1" s="1"/>
  <c r="J119" i="1"/>
  <c r="K119" i="1" l="1"/>
  <c r="K224" i="1" s="1"/>
  <c r="J203" i="1"/>
  <c r="K203" i="1" s="1"/>
  <c r="J204" i="1"/>
  <c r="K204" i="1" s="1"/>
  <c r="J224" i="1"/>
  <c r="K92" i="1"/>
  <c r="J94" i="1"/>
  <c r="K94" i="1" l="1"/>
  <c r="J202" i="1"/>
  <c r="K202" i="1" l="1"/>
  <c r="K222" i="1" s="1"/>
  <c r="J222" i="1"/>
  <c r="J206" i="1"/>
  <c r="J210" i="1" l="1"/>
  <c r="J211" i="1"/>
  <c r="K211" i="1" s="1"/>
  <c r="K206" i="1"/>
  <c r="J212" i="1"/>
  <c r="K212" i="1" s="1"/>
  <c r="J217" i="1" l="1"/>
  <c r="K210" i="1"/>
  <c r="K217" i="1" l="1"/>
  <c r="K226" i="1" s="1"/>
  <c r="K227" i="1" s="1"/>
  <c r="P229" i="1" s="1"/>
  <c r="J226" i="1"/>
  <c r="J227" i="1" s="1"/>
  <c r="J228" i="1" s="1"/>
  <c r="J229" i="1" s="1"/>
</calcChain>
</file>

<file path=xl/sharedStrings.xml><?xml version="1.0" encoding="utf-8"?>
<sst xmlns="http://schemas.openxmlformats.org/spreadsheetml/2006/main" count="328" uniqueCount="196">
  <si>
    <t xml:space="preserve"> PLANILHA DE CUSTOS E FORMAÇÃO DO PREÇO </t>
  </si>
  <si>
    <t>Empresa proponente:  LICITAÇÃO</t>
  </si>
  <si>
    <t>Licitação nº:</t>
  </si>
  <si>
    <t>Dia ____/______/_______ às _____:______horas</t>
  </si>
  <si>
    <t>OBJETO DA LICITAÇÃO:</t>
  </si>
  <si>
    <t>Serviços de Elétrica, hidráulica e manutenção predial</t>
  </si>
  <si>
    <t>Data apresentação Proposta:</t>
  </si>
  <si>
    <t>______/________/________</t>
  </si>
  <si>
    <t>Prazo do contrato:</t>
  </si>
  <si>
    <t xml:space="preserve">Regime Tributário da Empresa: </t>
  </si>
  <si>
    <t>Simples Nacional</t>
  </si>
  <si>
    <t>Se optante pelo simples nacional, preencher, faturamento acumulado dos últimos 12 meses anteriores a proposta:</t>
  </si>
  <si>
    <t>IDENTIFICAÇÃO DO SERVIÇO</t>
  </si>
  <si>
    <t>Tipo de Serviço</t>
  </si>
  <si>
    <t>Unidade de cálculo</t>
  </si>
  <si>
    <t xml:space="preserve">Quantidade total a contratar </t>
  </si>
  <si>
    <t>HORA</t>
  </si>
  <si>
    <t>DISCRIMINAÇÃO DOS SERVIÇOS - DADOS REFERENTES À CONTRATAÇÃO</t>
  </si>
  <si>
    <t>Especificação do tipo  de Serviço (mesmo serviço com características distintas relativas ao posto)</t>
  </si>
  <si>
    <t xml:space="preserve">Categoria profissional (vinculada a execução do contrato) </t>
  </si>
  <si>
    <t>Classificação Brasileira de Ocupações (CBO) da categoria profissional</t>
  </si>
  <si>
    <t xml:space="preserve">Número de  Meses da execução contratual </t>
  </si>
  <si>
    <t>Sindicato representativo da categoria profissional e n° de registro no MTE</t>
  </si>
  <si>
    <t>Data base da categoria (DIA/MÊS/ANO)</t>
  </si>
  <si>
    <t>Valor do Piso normativo da Categoria</t>
  </si>
  <si>
    <t>Módulo 1: Composição da remuneração</t>
  </si>
  <si>
    <t>Composição da remuneração</t>
  </si>
  <si>
    <t>Valor (R$) por posto</t>
  </si>
  <si>
    <t>Valor (R$) total</t>
  </si>
  <si>
    <t>A</t>
  </si>
  <si>
    <t>Salário base mensal para 220 hs</t>
  </si>
  <si>
    <t>B</t>
  </si>
  <si>
    <t>Periculosidade (30%)</t>
  </si>
  <si>
    <t>Não</t>
  </si>
  <si>
    <t>C</t>
  </si>
  <si>
    <t>Insalubridade (10%, 20%, 40%)</t>
  </si>
  <si>
    <t>Sim</t>
  </si>
  <si>
    <t>D</t>
  </si>
  <si>
    <t xml:space="preserve">Gratificação de Função   </t>
  </si>
  <si>
    <r>
      <t>Adicional Noturno -</t>
    </r>
    <r>
      <rPr>
        <sz val="10"/>
        <color indexed="10"/>
        <rFont val="Calibri"/>
        <family val="2"/>
      </rPr>
      <t>Caso seja SIM ,  inserir % adicional</t>
    </r>
  </si>
  <si>
    <t>D.1</t>
  </si>
  <si>
    <t xml:space="preserve">Número de Horas Noturnas laboradas por dia por colaborador </t>
  </si>
  <si>
    <t>N/A</t>
  </si>
  <si>
    <t>D.2</t>
  </si>
  <si>
    <t>Número de Dias laborados à noite no mês</t>
  </si>
  <si>
    <t>E</t>
  </si>
  <si>
    <t xml:space="preserve">Redução da hora Noturna </t>
  </si>
  <si>
    <t>E.1</t>
  </si>
  <si>
    <t xml:space="preserve">Quantidade de Horas Not Reduzidas por mês </t>
  </si>
  <si>
    <t>E.2</t>
  </si>
  <si>
    <t xml:space="preserve">Valor Hora Not  Reduzida conforme CCT/ACT </t>
  </si>
  <si>
    <t>G</t>
  </si>
  <si>
    <r>
      <t>Horas Extras com adicional  -</t>
    </r>
    <r>
      <rPr>
        <sz val="10"/>
        <color indexed="10"/>
        <rFont val="Calibri"/>
        <family val="2"/>
      </rPr>
      <t xml:space="preserve">Inserir % adicional  </t>
    </r>
  </si>
  <si>
    <t>G.1</t>
  </si>
  <si>
    <t xml:space="preserve">Quantidade de Horas Extras mensal </t>
  </si>
  <si>
    <t>H</t>
  </si>
  <si>
    <t>Descanso Semanal Remunerado s/ Adic Not e H Not Reduz</t>
  </si>
  <si>
    <t>I</t>
  </si>
  <si>
    <t xml:space="preserve">Descanso Semanal Remunerado s/ Horas Extras </t>
  </si>
  <si>
    <t>J</t>
  </si>
  <si>
    <t xml:space="preserve">Outro -Inserir </t>
  </si>
  <si>
    <t>k</t>
  </si>
  <si>
    <t>Total da Remuneração</t>
  </si>
  <si>
    <t>Módulo 2 - Encargos e Benefícios Anuais, Mensais e Diários</t>
  </si>
  <si>
    <t>Submódulo 2.1 - 13º (décimo terceiro) Salário, Férias e Adicional de Férias</t>
  </si>
  <si>
    <t>Percentual(%)</t>
  </si>
  <si>
    <t>13º ( décimo terceiro salário)</t>
  </si>
  <si>
    <t>Férias e Adicional de Férias</t>
  </si>
  <si>
    <t>Incidência dos encargos previstos no Submódulo 2.2 sobre 13º salário e Férias</t>
  </si>
  <si>
    <t>Total</t>
  </si>
  <si>
    <t>Submódulo 2.2 - Encargos Previdenciários (GPS), Fundo de Garantia por Tempo de</t>
  </si>
  <si>
    <t>INSS ( art 22, inc I Lei 8.212/91)</t>
  </si>
  <si>
    <t>SESI OU SESC (art 30 Lei 8.036/90)</t>
  </si>
  <si>
    <t xml:space="preserve">SENAI OU SENAC (art  30 Dec Lei  2.318/86) </t>
  </si>
  <si>
    <t>INCRA (art 1 e 2 Decr Lei 1146/70)</t>
  </si>
  <si>
    <t>Salário educação (art. 15, da Lei nº 9.424/96; do art. 2º do Decr 3.142/99; e art. 212, § 5º da CF)</t>
  </si>
  <si>
    <t>F</t>
  </si>
  <si>
    <t>FGTS (art 15 Lei nº 8.030/90)</t>
  </si>
  <si>
    <t>RAT (Art. 22, inc. II, Lei 8212/91 e art 10 L 10.666/03)  X  FAP</t>
  </si>
  <si>
    <t>SEBRAE ( lei 8029/90)</t>
  </si>
  <si>
    <t>Submódulo 2.3 - Benefícios Mensais e Diários.</t>
  </si>
  <si>
    <t xml:space="preserve">Transporte                                                  </t>
  </si>
  <si>
    <t>A.1</t>
  </si>
  <si>
    <t xml:space="preserve">Quantidade de postos (empregados)  que receberão VT </t>
  </si>
  <si>
    <t>A.2</t>
  </si>
  <si>
    <t>Valor da passagem do transporte coletivo no município de prestação dos serviços</t>
  </si>
  <si>
    <t>A.3</t>
  </si>
  <si>
    <t>Quantidade de passagens por dia por empregado</t>
  </si>
  <si>
    <t>A.4</t>
  </si>
  <si>
    <t>Quantidade de dias do mês de recebimento de passagens</t>
  </si>
  <si>
    <t xml:space="preserve">Auxílio-Refeição/Alimentação  </t>
  </si>
  <si>
    <t>B.1</t>
  </si>
  <si>
    <t xml:space="preserve">Valor do Auxílio-Alimentação  </t>
  </si>
  <si>
    <t>B.2</t>
  </si>
  <si>
    <t>Quantidade de dias do mês de recebimento de auxílio-alimentação</t>
  </si>
  <si>
    <t>B.3</t>
  </si>
  <si>
    <t xml:space="preserve">Participação do empregado no custo </t>
  </si>
  <si>
    <t>Assistência Médica e Familiar</t>
  </si>
  <si>
    <t>C.1</t>
  </si>
  <si>
    <t xml:space="preserve">Valor previsto em CCT/ACT </t>
  </si>
  <si>
    <t>C.2</t>
  </si>
  <si>
    <t>Participação do empregado no custo  (Se houver)</t>
  </si>
  <si>
    <t xml:space="preserve">Plano odontológico </t>
  </si>
  <si>
    <t>Participação do empregado no custo em %  (Se houver)</t>
  </si>
  <si>
    <t xml:space="preserve">Seguro de vida em grupo </t>
  </si>
  <si>
    <r>
      <t xml:space="preserve">Auxílio-Funeral   </t>
    </r>
    <r>
      <rPr>
        <b/>
        <sz val="10"/>
        <color indexed="10"/>
        <rFont val="Arial"/>
        <family val="2"/>
      </rPr>
      <t/>
    </r>
  </si>
  <si>
    <t xml:space="preserve">Cesta Básica </t>
  </si>
  <si>
    <t>G.2</t>
  </si>
  <si>
    <t>Participação do empregado no custo      (Se houver)</t>
  </si>
  <si>
    <t>Outros  (identificar)</t>
  </si>
  <si>
    <t>Quadro-Resumo do Módulo 2 - Encargos e Benefícios anuais, mensais e diários</t>
  </si>
  <si>
    <t>2.1</t>
  </si>
  <si>
    <t>13º (décimo terceiro) Salário, Férias e Adicional de Férias</t>
  </si>
  <si>
    <t>2.2</t>
  </si>
  <si>
    <t xml:space="preserve"> GPS, FGTS e outras contribuições</t>
  </si>
  <si>
    <t>2.3</t>
  </si>
  <si>
    <t>Benefícios Mensais e Diários</t>
  </si>
  <si>
    <t>Módulo 3 - Provisão para Rescisão</t>
  </si>
  <si>
    <t>Provisão para rescisão</t>
  </si>
  <si>
    <t>Aviso prévio indenizado</t>
  </si>
  <si>
    <t>Incidência do FGTS sobre Aviso Prévio indenizado</t>
  </si>
  <si>
    <t>Incidência da Multa e CS s/ FGTS incidente no API</t>
  </si>
  <si>
    <t xml:space="preserve">Aviso prévio trabalhado </t>
  </si>
  <si>
    <t xml:space="preserve">Incidência dos encargos do submódulo 2.2 sobre item D </t>
  </si>
  <si>
    <t>Multa sobre FGTS e contribuições sociais incidentes</t>
  </si>
  <si>
    <t>Módulo 4 - Custo de Reposição do Profissional Ausente</t>
  </si>
  <si>
    <t>4.1</t>
  </si>
  <si>
    <t>Submódulo 4.1 - Substituto nas Ausências Legais</t>
  </si>
  <si>
    <t xml:space="preserve">Base de cálculo para o custo do profissional ausente (substituto): BCCPA = (Rem + 13º Ssal + Férias + 1/3)x Item Reposição . Conforme item 89 do Relatório do Acórdão TCU nº 1.753/2008 do Plenário e ourientações SEGES/MP </t>
  </si>
  <si>
    <t xml:space="preserve">Substituto na cobertura de Férias </t>
  </si>
  <si>
    <t>Substituto na cobertura das  ausência por doença</t>
  </si>
  <si>
    <t>Substituto na cobertura de Licença paternidade</t>
  </si>
  <si>
    <t>Substituto na cobertura das ausências legais</t>
  </si>
  <si>
    <t>Substituto na cobertura nas ausência por acidente de trabalho</t>
  </si>
  <si>
    <t>Substituto na cobertura de Afastamento Maternidade</t>
  </si>
  <si>
    <t>Subtotal</t>
  </si>
  <si>
    <t>Incidência dos encargos do submódulo 2.2 sobre o custo de reposição do profissional ausente.</t>
  </si>
  <si>
    <t xml:space="preserve">Inclusão benefícios Mensais e Diários (menos VT+VA) conforme orientação SEGES/MP </t>
  </si>
  <si>
    <t xml:space="preserve">Nº de dias afastamento </t>
  </si>
  <si>
    <t xml:space="preserve">Inclusão custo M3 (Provisão para Rescisão) para substitutos </t>
  </si>
  <si>
    <t xml:space="preserve">Módulo 5 - Insumos Diversos </t>
  </si>
  <si>
    <t>Insumos Diversos -Conforme detalhamento abaixo</t>
  </si>
  <si>
    <t xml:space="preserve">Uniformes e EPIs </t>
  </si>
  <si>
    <t xml:space="preserve">Materiais de consumo </t>
  </si>
  <si>
    <t xml:space="preserve">Equipamentos </t>
  </si>
  <si>
    <t xml:space="preserve">DETALHAMENTO ITEM A MOD 5- UNIFORMES E EPI </t>
  </si>
  <si>
    <t>#</t>
  </si>
  <si>
    <t>Especificação por Item</t>
  </si>
  <si>
    <t>Custo unitário médio</t>
  </si>
  <si>
    <t xml:space="preserve">Vida útil em meses </t>
  </si>
  <si>
    <t>Quantidade de itens  por período</t>
  </si>
  <si>
    <t>Custo mensal por posto</t>
  </si>
  <si>
    <t>Custo mensal Total</t>
  </si>
  <si>
    <t>Custo total mensal</t>
  </si>
  <si>
    <t xml:space="preserve">DETALHAMENTO ITEM B MOD 5-MATERIAIS DE CONSUMO </t>
  </si>
  <si>
    <t>Item</t>
  </si>
  <si>
    <t>Material de Consumo</t>
  </si>
  <si>
    <t>Unidade</t>
  </si>
  <si>
    <t>Qtde Estimada mês</t>
  </si>
  <si>
    <t>Preço Unitário</t>
  </si>
  <si>
    <t>Total Mensal por posto</t>
  </si>
  <si>
    <t>Total Mensal Total</t>
  </si>
  <si>
    <t xml:space="preserve">DETALHAMENTO ITEM C  MOD 5- EQUIPAMENTOS </t>
  </si>
  <si>
    <t xml:space="preserve"> Equipamentos </t>
  </si>
  <si>
    <t>Período Depreciação (anos)</t>
  </si>
  <si>
    <t>Qtde.</t>
  </si>
  <si>
    <t>Valor em R$</t>
  </si>
  <si>
    <t>Total Mensal total</t>
  </si>
  <si>
    <t>Mão de obra vinculada à execução contratual (valor por empregado) – Custos  diretos</t>
  </si>
  <si>
    <t>Módulo 1 - Composição da remuneração</t>
  </si>
  <si>
    <t>Módulo 3 -  Provisão para Rescisão</t>
  </si>
  <si>
    <t>Custo Direto: Subtotal (A+B+C+D+E)</t>
  </si>
  <si>
    <t>Módulo 6 : Custos Indiretos, Tributos e Lucro</t>
  </si>
  <si>
    <t>Custos Indiretos, Tributos e Lucro</t>
  </si>
  <si>
    <t>Percentual (%)</t>
  </si>
  <si>
    <t>Custos indiretos / Despesas Administrativas e Operacionais</t>
  </si>
  <si>
    <t>Margem de Remuneração</t>
  </si>
  <si>
    <t>Tributos</t>
  </si>
  <si>
    <t>c.1 - Tributos Federais</t>
  </si>
  <si>
    <t>PIS:</t>
  </si>
  <si>
    <t>COFINS:</t>
  </si>
  <si>
    <t xml:space="preserve">c.2 - Tributos Estaduais </t>
  </si>
  <si>
    <t>c.3 - Tributos Municipais</t>
  </si>
  <si>
    <t>ISSQN:</t>
  </si>
  <si>
    <t xml:space="preserve">QUADRO-RESUMO DO CUSTO  </t>
  </si>
  <si>
    <t xml:space="preserve">Mão de obra vinculada à execução contratual </t>
  </si>
  <si>
    <t>Prezado usuário,
- Após finalizar o preechimento desta aba, favor copiar as células de J até M (inclusive as colunas que estão ocultas), na linha 226, e depois colar na PPU Contratação, seguindo o exemplo conforme a imagem, isso vai agilizar o processo e evitar qualquer divergência.</t>
  </si>
  <si>
    <t>Módulo 6- Custos indiretos, tributos e lucro</t>
  </si>
  <si>
    <t xml:space="preserve">TOTAL </t>
  </si>
  <si>
    <t>Custo do empregado por dia [Valor total do empregado / ° dias trabalhados no mês]</t>
  </si>
  <si>
    <t>Descrição</t>
  </si>
  <si>
    <t>Quantidade</t>
  </si>
  <si>
    <t>Unidade de Medida</t>
  </si>
  <si>
    <t>Preço Unitário
(R$)</t>
  </si>
  <si>
    <t>Custo do empregado por Hora [Custo do empregado por dia /Nº horas laboradas por dia]</t>
  </si>
  <si>
    <t>Na PPU Contratação:
1 -Clique em "Colar"
2- Clique em "Colar valores" conforme a imagem ao 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</si>
</sst>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[$R$-416]#,##0.00;[Red]\-[$R$-416]#,##0.00"/>
    <numFmt numFmtId="166" formatCode="&quot; R$ &quot;#,##0.00\ ;&quot;-R$ &quot;#,##0.00\ ;&quot; R$ -&quot;#\ ;@\ "/>
    <numFmt numFmtId="167" formatCode="#,##0.00;[Red]#,##0.00"/>
    <numFmt numFmtId="168" formatCode="_(* #,##0.00_);_(* \(#,##0.00\);_(* &quot;-&quot;??_);_(@_)"/>
    <numFmt numFmtId="169" formatCode="[$R$-416]\ #,##0.00;[Red]\-[$R$-416]\ #,##0.00"/>
    <numFmt numFmtId="170" formatCode="&quot;R$ 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10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3" tint="0.39997558519241921"/>
        <bgColor indexed="41"/>
      </patternFill>
    </fill>
    <fill>
      <patternFill patternType="solid">
        <fgColor theme="3" tint="0.59999389629810485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35"/>
      </patternFill>
    </fill>
    <fill>
      <patternFill patternType="solid">
        <fgColor theme="6" tint="0.59999389629810485"/>
        <bgColor indexed="3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6" tint="0.39997558519241921"/>
        <bgColor indexed="31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33">
    <xf numFmtId="0" fontId="0" fillId="0" borderId="0" xfId="0"/>
    <xf numFmtId="0" fontId="3" fillId="0" borderId="0" xfId="4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 wrapText="1"/>
    </xf>
    <xf numFmtId="1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0" xfId="2" applyFont="1" applyFill="1" applyBorder="1" applyAlignment="1" applyProtection="1">
      <alignment horizontal="center" vertical="center"/>
      <protection locked="0"/>
    </xf>
    <xf numFmtId="44" fontId="9" fillId="0" borderId="0" xfId="2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14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7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2" fillId="8" borderId="17" xfId="0" applyFont="1" applyFill="1" applyBorder="1" applyAlignment="1" applyProtection="1">
      <alignment horizontal="center" vertical="center"/>
    </xf>
    <xf numFmtId="4" fontId="12" fillId="8" borderId="19" xfId="0" applyNumberFormat="1" applyFont="1" applyFill="1" applyBorder="1" applyAlignment="1" applyProtection="1">
      <alignment horizontal="center" vertical="center" wrapText="1"/>
    </xf>
    <xf numFmtId="4" fontId="12" fillId="8" borderId="20" xfId="0" applyNumberFormat="1" applyFont="1" applyFill="1" applyBorder="1" applyAlignment="1" applyProtection="1">
      <alignment horizontal="center" vertical="center" wrapText="1"/>
    </xf>
    <xf numFmtId="4" fontId="12" fillId="8" borderId="0" xfId="0" applyNumberFormat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</xf>
    <xf numFmtId="44" fontId="12" fillId="3" borderId="11" xfId="2" applyFont="1" applyFill="1" applyBorder="1" applyAlignment="1" applyProtection="1">
      <alignment horizontal="center" vertical="center"/>
      <protection locked="0"/>
    </xf>
    <xf numFmtId="44" fontId="6" fillId="0" borderId="7" xfId="2" applyFont="1" applyBorder="1" applyAlignment="1" applyProtection="1">
      <alignment vertical="center"/>
    </xf>
    <xf numFmtId="44" fontId="6" fillId="0" borderId="0" xfId="2" applyFont="1" applyBorder="1" applyAlignment="1" applyProtection="1">
      <alignment vertical="center"/>
    </xf>
    <xf numFmtId="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6" xfId="0" applyNumberFormat="1" applyFont="1" applyBorder="1" applyAlignment="1" applyProtection="1">
      <alignment horizontal="center" vertical="center" wrapText="1"/>
    </xf>
    <xf numFmtId="44" fontId="12" fillId="0" borderId="11" xfId="2" applyFont="1" applyFill="1" applyBorder="1" applyAlignment="1" applyProtection="1">
      <alignment horizontal="center" vertical="center"/>
    </xf>
    <xf numFmtId="9" fontId="14" fillId="0" borderId="6" xfId="0" applyNumberFormat="1" applyFont="1" applyBorder="1" applyAlignment="1" applyProtection="1">
      <alignment horizontal="center" vertical="center" wrapText="1"/>
      <protection locked="0"/>
    </xf>
    <xf numFmtId="44" fontId="6" fillId="0" borderId="5" xfId="2" applyFont="1" applyBorder="1" applyAlignment="1" applyProtection="1">
      <alignment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9" fontId="14" fillId="0" borderId="6" xfId="0" applyNumberFormat="1" applyFont="1" applyFill="1" applyBorder="1" applyAlignment="1" applyProtection="1">
      <alignment horizontal="center" vertical="center" wrapText="1"/>
    </xf>
    <xf numFmtId="4" fontId="12" fillId="0" borderId="6" xfId="0" applyNumberFormat="1" applyFont="1" applyFill="1" applyBorder="1" applyAlignment="1" applyProtection="1">
      <alignment horizontal="center" vertical="center"/>
      <protection locked="0"/>
    </xf>
    <xf numFmtId="44" fontId="6" fillId="5" borderId="0" xfId="2" applyFont="1" applyFill="1" applyBorder="1" applyAlignment="1" applyProtection="1">
      <alignment horizontal="center" vertical="center"/>
    </xf>
    <xf numFmtId="4" fontId="12" fillId="5" borderId="6" xfId="0" applyNumberFormat="1" applyFont="1" applyFill="1" applyBorder="1" applyAlignment="1" applyProtection="1">
      <alignment horizontal="center" vertical="center"/>
    </xf>
    <xf numFmtId="44" fontId="6" fillId="0" borderId="11" xfId="2" applyFont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44" fontId="12" fillId="9" borderId="6" xfId="2" applyFont="1" applyFill="1" applyBorder="1" applyAlignment="1" applyProtection="1">
      <alignment horizontal="center" vertical="center"/>
    </xf>
    <xf numFmtId="44" fontId="6" fillId="9" borderId="7" xfId="2" applyFont="1" applyFill="1" applyBorder="1" applyAlignment="1" applyProtection="1">
      <alignment vertical="center"/>
    </xf>
    <xf numFmtId="44" fontId="6" fillId="9" borderId="5" xfId="2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165" fontId="4" fillId="0" borderId="0" xfId="0" applyNumberFormat="1" applyFont="1" applyBorder="1" applyAlignment="1" applyProtection="1">
      <alignment vertical="center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 vertical="center"/>
    </xf>
    <xf numFmtId="4" fontId="12" fillId="10" borderId="6" xfId="0" applyNumberFormat="1" applyFont="1" applyFill="1" applyBorder="1" applyAlignment="1" applyProtection="1">
      <alignment horizontal="center" vertical="center" wrapText="1"/>
    </xf>
    <xf numFmtId="4" fontId="12" fillId="10" borderId="7" xfId="0" applyNumberFormat="1" applyFont="1" applyFill="1" applyBorder="1" applyAlignment="1" applyProtection="1">
      <alignment horizontal="center" vertical="center" wrapText="1"/>
    </xf>
    <xf numFmtId="4" fontId="12" fillId="10" borderId="0" xfId="0" applyNumberFormat="1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/>
    </xf>
    <xf numFmtId="10" fontId="16" fillId="0" borderId="6" xfId="3" applyNumberFormat="1" applyFont="1" applyFill="1" applyBorder="1" applyAlignment="1" applyProtection="1">
      <alignment horizontal="center" vertical="center"/>
    </xf>
    <xf numFmtId="44" fontId="4" fillId="0" borderId="6" xfId="2" applyFont="1" applyFill="1" applyBorder="1" applyAlignment="1" applyProtection="1">
      <alignment horizontal="center" vertical="center"/>
    </xf>
    <xf numFmtId="44" fontId="4" fillId="0" borderId="7" xfId="2" applyFont="1" applyBorder="1" applyAlignment="1" applyProtection="1">
      <alignment vertical="center"/>
    </xf>
    <xf numFmtId="44" fontId="4" fillId="0" borderId="0" xfId="2" applyFont="1" applyBorder="1" applyAlignment="1" applyProtection="1">
      <alignment vertical="center"/>
    </xf>
    <xf numFmtId="10" fontId="12" fillId="9" borderId="6" xfId="3" applyNumberFormat="1" applyFont="1" applyFill="1" applyBorder="1" applyAlignment="1" applyProtection="1">
      <alignment horizontal="center" vertical="center"/>
    </xf>
    <xf numFmtId="44" fontId="6" fillId="9" borderId="0" xfId="2" applyFont="1" applyFill="1" applyBorder="1" applyAlignment="1" applyProtection="1">
      <alignment vertical="center"/>
    </xf>
    <xf numFmtId="0" fontId="17" fillId="0" borderId="14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0" fontId="18" fillId="0" borderId="0" xfId="0" applyNumberFormat="1" applyFont="1" applyFill="1" applyBorder="1" applyAlignment="1" applyProtection="1">
      <alignment horizontal="center" vertical="center"/>
    </xf>
    <xf numFmtId="166" fontId="12" fillId="0" borderId="0" xfId="2" applyNumberFormat="1" applyFont="1" applyFill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44" fontId="16" fillId="0" borderId="6" xfId="2" applyFont="1" applyBorder="1" applyAlignment="1" applyProtection="1">
      <alignment horizontal="center" vertical="center"/>
    </xf>
    <xf numFmtId="0" fontId="0" fillId="0" borderId="0" xfId="0" applyProtection="1"/>
    <xf numFmtId="0" fontId="17" fillId="0" borderId="14" xfId="0" applyFont="1" applyBorder="1" applyAlignment="1" applyProtection="1">
      <alignment horizontal="center" vertical="center"/>
    </xf>
    <xf numFmtId="0" fontId="12" fillId="10" borderId="16" xfId="0" applyFont="1" applyFill="1" applyBorder="1" applyAlignment="1" applyProtection="1">
      <alignment horizontal="center" vertical="center"/>
    </xf>
    <xf numFmtId="4" fontId="12" fillId="10" borderId="19" xfId="0" applyNumberFormat="1" applyFont="1" applyFill="1" applyBorder="1" applyAlignment="1" applyProtection="1">
      <alignment horizontal="center" vertical="center" wrapText="1"/>
    </xf>
    <xf numFmtId="4" fontId="12" fillId="10" borderId="20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/>
    </xf>
    <xf numFmtId="44" fontId="4" fillId="0" borderId="25" xfId="2" applyFont="1" applyBorder="1" applyAlignment="1" applyProtection="1">
      <alignment horizontal="center" vertical="center"/>
    </xf>
    <xf numFmtId="44" fontId="4" fillId="0" borderId="7" xfId="2" applyFont="1" applyBorder="1" applyAlignment="1" applyProtection="1">
      <alignment horizontal="center" vertical="center"/>
    </xf>
    <xf numFmtId="44" fontId="4" fillId="0" borderId="0" xfId="2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44" fontId="6" fillId="0" borderId="28" xfId="2" applyFont="1" applyFill="1" applyBorder="1" applyAlignment="1" applyProtection="1">
      <alignment vertical="center"/>
      <protection locked="0"/>
    </xf>
    <xf numFmtId="0" fontId="6" fillId="0" borderId="29" xfId="2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</xf>
    <xf numFmtId="44" fontId="4" fillId="0" borderId="6" xfId="2" applyFont="1" applyBorder="1" applyAlignment="1" applyProtection="1">
      <alignment horizontal="center" vertical="center"/>
    </xf>
    <xf numFmtId="44" fontId="6" fillId="0" borderId="6" xfId="2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horizontal="center" vertical="center"/>
      <protection locked="0"/>
    </xf>
    <xf numFmtId="9" fontId="6" fillId="0" borderId="6" xfId="3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</xf>
    <xf numFmtId="9" fontId="14" fillId="3" borderId="40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39" xfId="2" applyFont="1" applyBorder="1" applyAlignment="1" applyProtection="1">
      <alignment horizontal="center" vertical="center"/>
    </xf>
    <xf numFmtId="44" fontId="4" fillId="0" borderId="41" xfId="2" applyFont="1" applyBorder="1" applyAlignment="1" applyProtection="1">
      <alignment vertical="center"/>
    </xf>
    <xf numFmtId="44" fontId="6" fillId="0" borderId="6" xfId="2" applyFont="1" applyFill="1" applyBorder="1" applyAlignment="1" applyProtection="1">
      <alignment horizontal="left" vertical="center" wrapText="1"/>
      <protection locked="0"/>
    </xf>
    <xf numFmtId="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/>
    </xf>
    <xf numFmtId="44" fontId="6" fillId="0" borderId="25" xfId="2" applyFont="1" applyBorder="1" applyAlignment="1" applyProtection="1">
      <alignment horizontal="center" vertical="center"/>
    </xf>
    <xf numFmtId="9" fontId="14" fillId="3" borderId="43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32" xfId="2" applyFont="1" applyBorder="1" applyAlignment="1" applyProtection="1">
      <alignment horizontal="center" vertical="center"/>
    </xf>
    <xf numFmtId="44" fontId="4" fillId="0" borderId="44" xfId="2" applyFont="1" applyBorder="1" applyAlignment="1" applyProtection="1">
      <alignment horizontal="center" vertical="center"/>
    </xf>
    <xf numFmtId="44" fontId="4" fillId="0" borderId="6" xfId="2" applyFont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/>
    </xf>
    <xf numFmtId="44" fontId="12" fillId="9" borderId="11" xfId="2" applyFont="1" applyFill="1" applyBorder="1" applyAlignment="1" applyProtection="1">
      <alignment horizontal="center" vertical="center"/>
    </xf>
    <xf numFmtId="44" fontId="6" fillId="9" borderId="7" xfId="2" applyFont="1" applyFill="1" applyBorder="1" applyAlignment="1" applyProtection="1">
      <alignment horizontal="center" vertical="center"/>
    </xf>
    <xf numFmtId="44" fontId="6" fillId="9" borderId="0" xfId="2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 applyProtection="1">
      <alignment horizontal="center" vertical="center"/>
    </xf>
    <xf numFmtId="0" fontId="6" fillId="12" borderId="16" xfId="0" applyFont="1" applyFill="1" applyBorder="1" applyAlignment="1" applyProtection="1">
      <alignment horizontal="center" vertical="center"/>
    </xf>
    <xf numFmtId="44" fontId="4" fillId="0" borderId="7" xfId="2" applyFont="1" applyFill="1" applyBorder="1" applyAlignment="1" applyProtection="1">
      <alignment horizontal="center" vertical="center"/>
    </xf>
    <xf numFmtId="44" fontId="4" fillId="0" borderId="0" xfId="2" applyFont="1" applyFill="1" applyBorder="1" applyAlignment="1" applyProtection="1">
      <alignment horizontal="center" vertical="center"/>
    </xf>
    <xf numFmtId="44" fontId="6" fillId="9" borderId="6" xfId="2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10" fontId="11" fillId="0" borderId="0" xfId="0" applyNumberFormat="1" applyFont="1" applyBorder="1" applyAlignment="1" applyProtection="1">
      <alignment vertical="center"/>
    </xf>
    <xf numFmtId="167" fontId="11" fillId="0" borderId="0" xfId="0" applyNumberFormat="1" applyFont="1" applyBorder="1" applyAlignment="1" applyProtection="1">
      <alignment vertical="center"/>
    </xf>
    <xf numFmtId="0" fontId="12" fillId="13" borderId="0" xfId="0" applyFont="1" applyFill="1" applyBorder="1" applyAlignment="1" applyProtection="1">
      <alignment horizontal="center" vertical="center" wrapText="1"/>
    </xf>
    <xf numFmtId="4" fontId="18" fillId="10" borderId="6" xfId="0" applyNumberFormat="1" applyFont="1" applyFill="1" applyBorder="1" applyAlignment="1" applyProtection="1">
      <alignment horizontal="center" vertical="center" wrapText="1"/>
    </xf>
    <xf numFmtId="4" fontId="18" fillId="10" borderId="7" xfId="0" applyNumberFormat="1" applyFont="1" applyFill="1" applyBorder="1" applyAlignment="1" applyProtection="1">
      <alignment horizontal="center" vertical="center" wrapText="1"/>
    </xf>
    <xf numFmtId="4" fontId="18" fillId="10" borderId="0" xfId="0" applyNumberFormat="1" applyFont="1" applyFill="1" applyBorder="1" applyAlignment="1" applyProtection="1">
      <alignment horizontal="center" vertical="center" wrapText="1"/>
    </xf>
    <xf numFmtId="44" fontId="16" fillId="0" borderId="6" xfId="2" applyFont="1" applyFill="1" applyBorder="1" applyAlignment="1" applyProtection="1">
      <alignment horizontal="center" vertical="center"/>
    </xf>
    <xf numFmtId="10" fontId="12" fillId="9" borderId="6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10" borderId="17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44" fontId="20" fillId="0" borderId="0" xfId="2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44" fontId="4" fillId="0" borderId="38" xfId="2" applyFont="1" applyFill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 wrapText="1"/>
    </xf>
    <xf numFmtId="44" fontId="4" fillId="0" borderId="31" xfId="2" applyFont="1" applyFill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44" fontId="4" fillId="0" borderId="26" xfId="2" applyFont="1" applyFill="1" applyBorder="1" applyAlignment="1" applyProtection="1">
      <alignment horizontal="center" vertical="center"/>
    </xf>
    <xf numFmtId="0" fontId="16" fillId="0" borderId="22" xfId="0" applyFont="1" applyFill="1" applyBorder="1" applyAlignment="1" applyProtection="1">
      <alignment horizontal="center" vertical="center"/>
    </xf>
    <xf numFmtId="44" fontId="16" fillId="0" borderId="26" xfId="2" applyFont="1" applyFill="1" applyBorder="1" applyAlignment="1" applyProtection="1">
      <alignment horizontal="center" vertical="center"/>
    </xf>
    <xf numFmtId="44" fontId="6" fillId="0" borderId="26" xfId="2" applyFont="1" applyFill="1" applyBorder="1" applyAlignment="1" applyProtection="1">
      <alignment horizontal="center" vertical="center"/>
    </xf>
    <xf numFmtId="44" fontId="6" fillId="0" borderId="7" xfId="2" applyFont="1" applyBorder="1" applyAlignment="1" applyProtection="1">
      <alignment horizontal="center" vertical="center"/>
    </xf>
    <xf numFmtId="44" fontId="6" fillId="0" borderId="0" xfId="2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44" fontId="4" fillId="0" borderId="25" xfId="2" applyFont="1" applyFill="1" applyBorder="1" applyAlignment="1" applyProtection="1">
      <alignment horizontal="center" vertical="center"/>
    </xf>
    <xf numFmtId="44" fontId="16" fillId="0" borderId="11" xfId="2" applyFont="1" applyFill="1" applyBorder="1" applyAlignment="1" applyProtection="1">
      <alignment horizontal="center" vertical="center"/>
    </xf>
    <xf numFmtId="44" fontId="12" fillId="9" borderId="9" xfId="2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2" fillId="10" borderId="54" xfId="0" applyFont="1" applyFill="1" applyBorder="1" applyAlignment="1" applyProtection="1">
      <alignment horizontal="center" vertical="center"/>
    </xf>
    <xf numFmtId="4" fontId="12" fillId="10" borderId="40" xfId="0" applyNumberFormat="1" applyFont="1" applyFill="1" applyBorder="1" applyAlignment="1" applyProtection="1">
      <alignment horizontal="center" vertical="center" wrapText="1"/>
    </xf>
    <xf numFmtId="4" fontId="12" fillId="10" borderId="41" xfId="0" applyNumberFormat="1" applyFont="1" applyFill="1" applyBorder="1" applyAlignment="1" applyProtection="1">
      <alignment horizontal="center" vertical="center" wrapText="1"/>
    </xf>
    <xf numFmtId="44" fontId="16" fillId="0" borderId="38" xfId="2" applyFont="1" applyFill="1" applyBorder="1" applyAlignment="1" applyProtection="1">
      <alignment horizontal="center" vertical="center"/>
    </xf>
    <xf numFmtId="44" fontId="12" fillId="9" borderId="26" xfId="2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</xf>
    <xf numFmtId="168" fontId="12" fillId="0" borderId="0" xfId="1" applyNumberFormat="1" applyFont="1" applyFill="1" applyBorder="1" applyAlignment="1" applyProtection="1">
      <alignment horizontal="center" vertical="center"/>
    </xf>
    <xf numFmtId="0" fontId="21" fillId="14" borderId="0" xfId="0" applyFont="1" applyFill="1" applyBorder="1" applyAlignment="1" applyProtection="1">
      <alignment horizontal="center" vertical="center" wrapText="1"/>
    </xf>
    <xf numFmtId="0" fontId="12" fillId="15" borderId="16" xfId="0" applyFont="1" applyFill="1" applyBorder="1" applyAlignment="1" applyProtection="1">
      <alignment horizontal="center" vertical="center"/>
    </xf>
    <xf numFmtId="0" fontId="12" fillId="15" borderId="6" xfId="0" applyFont="1" applyFill="1" applyBorder="1" applyAlignment="1" applyProtection="1">
      <alignment horizontal="center" vertical="center" wrapText="1"/>
    </xf>
    <xf numFmtId="0" fontId="12" fillId="15" borderId="7" xfId="0" applyFont="1" applyFill="1" applyBorder="1" applyAlignment="1" applyProtection="1">
      <alignment horizontal="center" vertical="center" wrapText="1"/>
    </xf>
    <xf numFmtId="0" fontId="12" fillId="15" borderId="0" xfId="0" applyFont="1" applyFill="1" applyBorder="1" applyAlignment="1" applyProtection="1">
      <alignment horizontal="center" vertical="center" wrapText="1"/>
    </xf>
    <xf numFmtId="0" fontId="4" fillId="16" borderId="16" xfId="0" applyFont="1" applyFill="1" applyBorder="1" applyAlignment="1" applyProtection="1">
      <alignment horizontal="center" vertical="center"/>
    </xf>
    <xf numFmtId="44" fontId="4" fillId="0" borderId="6" xfId="2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44" fontId="4" fillId="0" borderId="7" xfId="2" applyFont="1" applyFill="1" applyBorder="1" applyAlignment="1" applyProtection="1">
      <alignment vertical="center"/>
    </xf>
    <xf numFmtId="44" fontId="4" fillId="0" borderId="0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69" fontId="6" fillId="0" borderId="0" xfId="0" applyNumberFormat="1" applyFont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6" fillId="17" borderId="16" xfId="0" applyFont="1" applyFill="1" applyBorder="1" applyAlignment="1" applyProtection="1">
      <alignment horizontal="center" vertical="center" wrapText="1"/>
    </xf>
    <xf numFmtId="0" fontId="6" fillId="17" borderId="6" xfId="2" applyNumberFormat="1" applyFont="1" applyFill="1" applyBorder="1" applyAlignment="1" applyProtection="1">
      <alignment horizontal="center" vertical="center" wrapText="1"/>
    </xf>
    <xf numFmtId="44" fontId="6" fillId="17" borderId="6" xfId="2" applyFont="1" applyFill="1" applyBorder="1" applyAlignment="1" applyProtection="1">
      <alignment horizontal="center" vertical="center" wrapText="1"/>
    </xf>
    <xf numFmtId="44" fontId="6" fillId="17" borderId="7" xfId="2" applyFont="1" applyFill="1" applyBorder="1" applyAlignment="1" applyProtection="1">
      <alignment horizontal="center" vertical="center" wrapText="1"/>
    </xf>
    <xf numFmtId="44" fontId="6" fillId="17" borderId="0" xfId="2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2" applyNumberFormat="1" applyFont="1" applyFill="1" applyBorder="1" applyAlignment="1" applyProtection="1">
      <alignment horizontal="center" vertical="center"/>
      <protection locked="0"/>
    </xf>
    <xf numFmtId="44" fontId="13" fillId="0" borderId="6" xfId="2" applyFont="1" applyFill="1" applyBorder="1" applyAlignment="1" applyProtection="1">
      <alignment horizontal="center" vertical="center"/>
      <protection locked="0"/>
    </xf>
    <xf numFmtId="44" fontId="4" fillId="0" borderId="6" xfId="2" applyFont="1" applyFill="1" applyBorder="1" applyAlignment="1" applyProtection="1">
      <alignment vertical="center"/>
    </xf>
    <xf numFmtId="0" fontId="6" fillId="17" borderId="6" xfId="0" applyFont="1" applyFill="1" applyBorder="1" applyAlignment="1" applyProtection="1">
      <alignment horizontal="center" vertical="center" wrapText="1"/>
    </xf>
    <xf numFmtId="44" fontId="4" fillId="0" borderId="6" xfId="2" applyFont="1" applyFill="1" applyBorder="1" applyAlignment="1" applyProtection="1">
      <alignment vertical="center"/>
      <protection locked="0"/>
    </xf>
    <xf numFmtId="44" fontId="4" fillId="0" borderId="6" xfId="2" applyNumberFormat="1" applyFont="1" applyFill="1" applyBorder="1" applyAlignment="1" applyProtection="1">
      <alignment horizontal="center" vertical="center"/>
    </xf>
    <xf numFmtId="44" fontId="4" fillId="0" borderId="7" xfId="1" applyNumberFormat="1" applyFont="1" applyBorder="1" applyAlignment="1" applyProtection="1">
      <alignment vertical="center"/>
    </xf>
    <xf numFmtId="44" fontId="4" fillId="0" borderId="0" xfId="1" applyNumberFormat="1" applyFont="1" applyBorder="1" applyAlignment="1" applyProtection="1">
      <alignment vertical="center"/>
    </xf>
    <xf numFmtId="44" fontId="12" fillId="9" borderId="6" xfId="2" applyNumberFormat="1" applyFont="1" applyFill="1" applyBorder="1" applyAlignment="1" applyProtection="1">
      <alignment horizontal="center" vertical="center"/>
    </xf>
    <xf numFmtId="44" fontId="6" fillId="9" borderId="7" xfId="1" applyNumberFormat="1" applyFont="1" applyFill="1" applyBorder="1" applyAlignment="1" applyProtection="1">
      <alignment vertical="center"/>
    </xf>
    <xf numFmtId="44" fontId="6" fillId="9" borderId="0" xfId="1" applyNumberFormat="1" applyFont="1" applyFill="1" applyBorder="1" applyAlignment="1" applyProtection="1">
      <alignment vertical="center"/>
    </xf>
    <xf numFmtId="10" fontId="4" fillId="0" borderId="0" xfId="0" applyNumberFormat="1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/>
    </xf>
    <xf numFmtId="44" fontId="6" fillId="12" borderId="6" xfId="2" applyFont="1" applyFill="1" applyBorder="1" applyAlignment="1" applyProtection="1">
      <alignment horizontal="center" vertical="center" wrapText="1"/>
    </xf>
    <xf numFmtId="44" fontId="6" fillId="12" borderId="7" xfId="2" applyFont="1" applyFill="1" applyBorder="1" applyAlignment="1" applyProtection="1">
      <alignment horizontal="center" vertical="center" wrapText="1"/>
    </xf>
    <xf numFmtId="44" fontId="6" fillId="12" borderId="0" xfId="2" applyFont="1" applyFill="1" applyBorder="1" applyAlignment="1" applyProtection="1">
      <alignment horizontal="center" vertical="center" wrapText="1"/>
    </xf>
    <xf numFmtId="10" fontId="16" fillId="19" borderId="6" xfId="0" applyNumberFormat="1" applyFont="1" applyFill="1" applyBorder="1" applyAlignment="1" applyProtection="1">
      <alignment horizontal="center" vertical="center"/>
      <protection locked="0"/>
    </xf>
    <xf numFmtId="170" fontId="16" fillId="0" borderId="6" xfId="0" applyNumberFormat="1" applyFont="1" applyBorder="1" applyAlignment="1" applyProtection="1">
      <alignment horizontal="center" vertical="center"/>
    </xf>
    <xf numFmtId="9" fontId="16" fillId="19" borderId="6" xfId="3" applyFont="1" applyFill="1" applyBorder="1" applyAlignment="1" applyProtection="1">
      <alignment horizontal="center" vertical="center"/>
      <protection locked="0"/>
    </xf>
    <xf numFmtId="166" fontId="4" fillId="0" borderId="6" xfId="2" applyNumberFormat="1" applyFont="1" applyFill="1" applyBorder="1" applyAlignment="1" applyProtection="1">
      <alignment horizontal="center" vertical="center"/>
    </xf>
    <xf numFmtId="166" fontId="4" fillId="0" borderId="7" xfId="2" applyNumberFormat="1" applyFont="1" applyFill="1" applyBorder="1" applyAlignment="1" applyProtection="1">
      <alignment horizontal="center"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166" fontId="12" fillId="20" borderId="6" xfId="2" applyNumberFormat="1" applyFont="1" applyFill="1" applyBorder="1" applyAlignment="1" applyProtection="1">
      <alignment horizontal="center" vertical="center"/>
    </xf>
    <xf numFmtId="166" fontId="12" fillId="20" borderId="7" xfId="2" applyNumberFormat="1" applyFont="1" applyFill="1" applyBorder="1" applyAlignment="1" applyProtection="1">
      <alignment horizontal="center" vertical="center"/>
    </xf>
    <xf numFmtId="166" fontId="12" fillId="20" borderId="0" xfId="2" applyNumberFormat="1" applyFont="1" applyFill="1" applyBorder="1" applyAlignment="1" applyProtection="1">
      <alignment horizontal="center" vertical="center"/>
    </xf>
    <xf numFmtId="0" fontId="16" fillId="21" borderId="16" xfId="0" applyFont="1" applyFill="1" applyBorder="1" applyAlignment="1" applyProtection="1">
      <alignment horizontal="center" vertical="center"/>
    </xf>
    <xf numFmtId="0" fontId="16" fillId="22" borderId="6" xfId="0" applyFont="1" applyFill="1" applyBorder="1" applyAlignment="1" applyProtection="1">
      <alignment horizontal="center" vertical="center"/>
      <protection locked="0"/>
    </xf>
    <xf numFmtId="44" fontId="12" fillId="21" borderId="0" xfId="2" applyFont="1" applyFill="1" applyBorder="1" applyAlignment="1" applyProtection="1">
      <alignment horizontal="center" vertical="center"/>
    </xf>
    <xf numFmtId="0" fontId="4" fillId="17" borderId="11" xfId="0" applyFont="1" applyFill="1" applyBorder="1" applyAlignment="1" applyProtection="1">
      <alignment horizontal="center" vertical="center" wrapText="1"/>
    </xf>
    <xf numFmtId="0" fontId="4" fillId="17" borderId="6" xfId="0" applyFont="1" applyFill="1" applyBorder="1" applyAlignment="1" applyProtection="1">
      <alignment horizontal="center" vertical="center" wrapText="1"/>
    </xf>
    <xf numFmtId="0" fontId="16" fillId="21" borderId="58" xfId="0" applyFont="1" applyFill="1" applyBorder="1" applyAlignment="1" applyProtection="1">
      <alignment horizontal="center" vertical="center"/>
    </xf>
    <xf numFmtId="0" fontId="16" fillId="22" borderId="59" xfId="0" applyFont="1" applyFill="1" applyBorder="1" applyAlignment="1" applyProtection="1">
      <alignment horizontal="center" vertical="center"/>
      <protection locked="0"/>
    </xf>
    <xf numFmtId="10" fontId="6" fillId="0" borderId="11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44" fontId="6" fillId="0" borderId="6" xfId="2" applyFont="1" applyBorder="1" applyAlignment="1" applyProtection="1">
      <alignment horizontal="center" vertical="center"/>
    </xf>
    <xf numFmtId="0" fontId="16" fillId="21" borderId="59" xfId="0" applyFont="1" applyFill="1" applyBorder="1" applyAlignment="1" applyProtection="1">
      <alignment horizontal="center" vertical="center" wrapText="1"/>
    </xf>
    <xf numFmtId="44" fontId="12" fillId="21" borderId="59" xfId="2" applyFont="1" applyFill="1" applyBorder="1" applyAlignment="1" applyProtection="1">
      <alignment horizontal="center" vertical="center"/>
    </xf>
    <xf numFmtId="44" fontId="12" fillId="21" borderId="60" xfId="2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61" xfId="0" applyFont="1" applyBorder="1" applyAlignment="1" applyProtection="1">
      <alignment horizontal="left" vertical="top" wrapText="1"/>
    </xf>
    <xf numFmtId="0" fontId="6" fillId="0" borderId="62" xfId="0" applyFont="1" applyBorder="1" applyAlignment="1" applyProtection="1">
      <alignment horizontal="left" vertical="top" wrapText="1"/>
    </xf>
    <xf numFmtId="0" fontId="6" fillId="0" borderId="63" xfId="0" applyFont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56" xfId="0" applyFont="1" applyBorder="1" applyAlignment="1" applyProtection="1">
      <alignment horizontal="left" vertical="center"/>
    </xf>
    <xf numFmtId="0" fontId="12" fillId="20" borderId="16" xfId="0" applyFont="1" applyFill="1" applyBorder="1" applyAlignment="1" applyProtection="1">
      <alignment horizontal="center" vertical="center"/>
    </xf>
    <xf numFmtId="0" fontId="12" fillId="20" borderId="6" xfId="0" applyFont="1" applyFill="1" applyBorder="1" applyAlignment="1" applyProtection="1">
      <alignment horizontal="center" vertical="center"/>
    </xf>
    <xf numFmtId="0" fontId="16" fillId="21" borderId="6" xfId="0" applyFont="1" applyFill="1" applyBorder="1" applyAlignment="1" applyProtection="1">
      <alignment horizontal="center" vertical="center" wrapText="1"/>
    </xf>
    <xf numFmtId="44" fontId="12" fillId="21" borderId="6" xfId="2" applyFont="1" applyFill="1" applyBorder="1" applyAlignment="1" applyProtection="1">
      <alignment horizontal="center" vertical="center"/>
    </xf>
    <xf numFmtId="44" fontId="12" fillId="21" borderId="7" xfId="2" applyFont="1" applyFill="1" applyBorder="1" applyAlignment="1" applyProtection="1">
      <alignment horizontal="center" vertical="center"/>
    </xf>
    <xf numFmtId="0" fontId="12" fillId="9" borderId="16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horizontal="center" vertical="center" wrapText="1"/>
    </xf>
    <xf numFmtId="0" fontId="12" fillId="13" borderId="16" xfId="0" applyFont="1" applyFill="1" applyBorder="1" applyAlignment="1" applyProtection="1">
      <alignment horizontal="center" vertical="center" wrapText="1"/>
    </xf>
    <xf numFmtId="0" fontId="12" fillId="13" borderId="6" xfId="0" applyFont="1" applyFill="1" applyBorder="1" applyAlignment="1" applyProtection="1">
      <alignment horizontal="center" vertical="center" wrapText="1"/>
    </xf>
    <xf numFmtId="0" fontId="12" fillId="13" borderId="7" xfId="0" applyFont="1" applyFill="1" applyBorder="1" applyAlignment="1" applyProtection="1">
      <alignment horizontal="center" vertical="center" wrapText="1"/>
    </xf>
    <xf numFmtId="0" fontId="12" fillId="11" borderId="16" xfId="0" applyFont="1" applyFill="1" applyBorder="1" applyAlignment="1" applyProtection="1">
      <alignment horizontal="center" vertical="center"/>
    </xf>
    <xf numFmtId="0" fontId="12" fillId="11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16" xfId="0" applyFont="1" applyFill="1" applyBorder="1" applyAlignment="1" applyProtection="1">
      <alignment horizontal="center" vertical="center"/>
    </xf>
    <xf numFmtId="10" fontId="16" fillId="0" borderId="6" xfId="0" applyNumberFormat="1" applyFont="1" applyFill="1" applyBorder="1" applyAlignment="1" applyProtection="1">
      <alignment horizontal="center" vertical="center"/>
    </xf>
    <xf numFmtId="44" fontId="16" fillId="0" borderId="6" xfId="2" applyFont="1" applyFill="1" applyBorder="1" applyAlignment="1" applyProtection="1">
      <alignment horizontal="center" vertical="center"/>
    </xf>
    <xf numFmtId="44" fontId="4" fillId="0" borderId="7" xfId="2" applyFont="1" applyBorder="1" applyAlignment="1" applyProtection="1">
      <alignment horizontal="center" vertical="center"/>
    </xf>
    <xf numFmtId="0" fontId="16" fillId="0" borderId="35" xfId="0" applyFont="1" applyFill="1" applyBorder="1" applyAlignment="1" applyProtection="1">
      <alignment horizontal="left" vertical="center"/>
    </xf>
    <xf numFmtId="0" fontId="16" fillId="0" borderId="50" xfId="0" applyFont="1" applyFill="1" applyBorder="1" applyAlignment="1" applyProtection="1">
      <alignment horizontal="left" vertical="center"/>
    </xf>
    <xf numFmtId="0" fontId="16" fillId="0" borderId="52" xfId="0" applyFont="1" applyFill="1" applyBorder="1" applyAlignment="1" applyProtection="1">
      <alignment horizontal="left" vertical="center"/>
    </xf>
    <xf numFmtId="0" fontId="16" fillId="0" borderId="53" xfId="0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left" vertical="center"/>
    </xf>
    <xf numFmtId="0" fontId="16" fillId="0" borderId="5" xfId="0" applyFont="1" applyFill="1" applyBorder="1" applyAlignment="1" applyProtection="1">
      <alignment horizontal="left" vertical="center"/>
    </xf>
    <xf numFmtId="0" fontId="22" fillId="9" borderId="16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12" fillId="7" borderId="16" xfId="0" applyFont="1" applyFill="1" applyBorder="1" applyAlignment="1" applyProtection="1">
      <alignment horizontal="center" vertical="center"/>
    </xf>
    <xf numFmtId="0" fontId="12" fillId="7" borderId="6" xfId="0" applyFont="1" applyFill="1" applyBorder="1" applyAlignment="1" applyProtection="1">
      <alignment horizontal="center" vertical="center"/>
    </xf>
    <xf numFmtId="0" fontId="12" fillId="7" borderId="7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left" vertical="center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44" fontId="6" fillId="9" borderId="6" xfId="2" applyFont="1" applyFill="1" applyBorder="1" applyAlignment="1" applyProtection="1">
      <alignment horizontal="center" vertical="center"/>
    </xf>
    <xf numFmtId="44" fontId="6" fillId="9" borderId="7" xfId="2" applyFont="1" applyFill="1" applyBorder="1" applyAlignment="1" applyProtection="1">
      <alignment horizontal="center" vertical="center"/>
    </xf>
    <xf numFmtId="0" fontId="12" fillId="18" borderId="16" xfId="0" applyFont="1" applyFill="1" applyBorder="1" applyAlignment="1" applyProtection="1">
      <alignment horizontal="center" vertical="center"/>
    </xf>
    <xf numFmtId="0" fontId="12" fillId="18" borderId="6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44" fontId="4" fillId="0" borderId="6" xfId="2" applyFont="1" applyFill="1" applyBorder="1" applyAlignment="1" applyProtection="1">
      <alignment horizontal="center" vertical="center"/>
    </xf>
    <xf numFmtId="44" fontId="4" fillId="0" borderId="7" xfId="2" applyFont="1" applyFill="1" applyBorder="1" applyAlignment="1" applyProtection="1">
      <alignment horizontal="center" vertical="center"/>
    </xf>
    <xf numFmtId="0" fontId="6" fillId="17" borderId="6" xfId="0" applyFont="1" applyFill="1" applyBorder="1" applyAlignment="1" applyProtection="1">
      <alignment horizontal="center" vertical="center" wrapText="1"/>
    </xf>
    <xf numFmtId="44" fontId="6" fillId="17" borderId="6" xfId="2" applyFont="1" applyFill="1" applyBorder="1" applyAlignment="1" applyProtection="1">
      <alignment horizontal="center" vertical="center" wrapText="1"/>
    </xf>
    <xf numFmtId="44" fontId="6" fillId="17" borderId="7" xfId="2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21" fillId="2" borderId="16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4" fillId="16" borderId="6" xfId="0" applyFont="1" applyFill="1" applyBorder="1" applyAlignment="1" applyProtection="1">
      <alignment horizontal="left" vertical="center"/>
      <protection locked="0"/>
    </xf>
    <xf numFmtId="0" fontId="12" fillId="9" borderId="4" xfId="0" applyFont="1" applyFill="1" applyBorder="1" applyAlignment="1" applyProtection="1">
      <alignment horizontal="center" vertical="center"/>
    </xf>
    <xf numFmtId="0" fontId="12" fillId="9" borderId="9" xfId="0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</xf>
    <xf numFmtId="0" fontId="21" fillId="14" borderId="16" xfId="0" applyFont="1" applyFill="1" applyBorder="1" applyAlignment="1" applyProtection="1">
      <alignment horizontal="center" vertical="center" wrapText="1"/>
    </xf>
    <xf numFmtId="0" fontId="21" fillId="14" borderId="6" xfId="0" applyFont="1" applyFill="1" applyBorder="1" applyAlignment="1" applyProtection="1">
      <alignment horizontal="center" vertical="center" wrapText="1"/>
    </xf>
    <xf numFmtId="0" fontId="21" fillId="14" borderId="7" xfId="0" applyFont="1" applyFill="1" applyBorder="1" applyAlignment="1" applyProtection="1">
      <alignment horizontal="center" vertical="center" wrapText="1"/>
    </xf>
    <xf numFmtId="0" fontId="12" fillId="15" borderId="6" xfId="0" applyFont="1" applyFill="1" applyBorder="1" applyAlignment="1" applyProtection="1">
      <alignment horizontal="center" vertical="center"/>
    </xf>
    <xf numFmtId="0" fontId="12" fillId="10" borderId="55" xfId="0" applyFont="1" applyFill="1" applyBorder="1" applyAlignment="1" applyProtection="1">
      <alignment horizontal="center" vertical="center"/>
    </xf>
    <xf numFmtId="0" fontId="12" fillId="10" borderId="56" xfId="0" applyFont="1" applyFill="1" applyBorder="1" applyAlignment="1" applyProtection="1">
      <alignment horizontal="center" vertical="center"/>
    </xf>
    <xf numFmtId="0" fontId="12" fillId="10" borderId="57" xfId="0" applyFont="1" applyFill="1" applyBorder="1" applyAlignment="1" applyProtection="1">
      <alignment horizontal="center" vertical="center"/>
    </xf>
    <xf numFmtId="0" fontId="16" fillId="0" borderId="23" xfId="0" applyFont="1" applyFill="1" applyBorder="1" applyAlignment="1" applyProtection="1">
      <alignment horizontal="left" vertical="center"/>
    </xf>
    <xf numFmtId="0" fontId="16" fillId="0" borderId="24" xfId="0" applyFont="1" applyFill="1" applyBorder="1" applyAlignment="1" applyProtection="1">
      <alignment horizontal="left" vertical="center"/>
    </xf>
    <xf numFmtId="0" fontId="16" fillId="0" borderId="46" xfId="0" applyFont="1" applyFill="1" applyBorder="1" applyAlignment="1" applyProtection="1">
      <alignment horizontal="left" vertical="center"/>
    </xf>
    <xf numFmtId="0" fontId="16" fillId="0" borderId="26" xfId="0" applyFont="1" applyFill="1" applyBorder="1" applyAlignment="1" applyProtection="1">
      <alignment horizontal="left" vertical="center"/>
    </xf>
    <xf numFmtId="0" fontId="16" fillId="0" borderId="25" xfId="0" applyFont="1" applyFill="1" applyBorder="1" applyAlignment="1" applyProtection="1">
      <alignment horizontal="left" vertical="center"/>
    </xf>
    <xf numFmtId="0" fontId="16" fillId="0" borderId="27" xfId="0" applyFont="1" applyFill="1" applyBorder="1" applyAlignment="1" applyProtection="1">
      <alignment horizontal="left" vertical="center"/>
    </xf>
    <xf numFmtId="0" fontId="16" fillId="0" borderId="26" xfId="0" applyFont="1" applyFill="1" applyBorder="1" applyAlignment="1" applyProtection="1">
      <alignment horizontal="left" vertical="center" wrapText="1"/>
    </xf>
    <xf numFmtId="0" fontId="16" fillId="0" borderId="25" xfId="0" applyFont="1" applyFill="1" applyBorder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left" vertical="center" wrapText="1"/>
    </xf>
    <xf numFmtId="2" fontId="12" fillId="0" borderId="47" xfId="0" applyNumberFormat="1" applyFont="1" applyFill="1" applyBorder="1" applyAlignment="1" applyProtection="1">
      <alignment horizontal="center" vertical="center"/>
    </xf>
    <xf numFmtId="2" fontId="12" fillId="0" borderId="32" xfId="0" applyNumberFormat="1" applyFont="1" applyFill="1" applyBorder="1" applyAlignment="1" applyProtection="1">
      <alignment horizontal="center" vertical="center"/>
    </xf>
    <xf numFmtId="2" fontId="12" fillId="0" borderId="33" xfId="0" applyNumberFormat="1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left" vertical="center" wrapText="1"/>
    </xf>
    <xf numFmtId="0" fontId="16" fillId="0" borderId="49" xfId="0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center" vertical="center" wrapText="1"/>
    </xf>
    <xf numFmtId="0" fontId="16" fillId="0" borderId="50" xfId="0" applyFont="1" applyFill="1" applyBorder="1" applyAlignment="1" applyProtection="1">
      <alignment horizontal="center" vertical="center" wrapText="1"/>
    </xf>
    <xf numFmtId="0" fontId="16" fillId="0" borderId="52" xfId="0" applyFont="1" applyFill="1" applyBorder="1" applyAlignment="1" applyProtection="1">
      <alignment horizontal="center" vertical="center" wrapText="1"/>
    </xf>
    <xf numFmtId="0" fontId="16" fillId="0" borderId="53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0" borderId="51" xfId="0" applyFont="1" applyFill="1" applyBorder="1" applyAlignment="1" applyProtection="1">
      <alignment horizontal="left" vertical="center" wrapText="1"/>
    </xf>
    <xf numFmtId="0" fontId="12" fillId="10" borderId="45" xfId="0" applyFont="1" applyFill="1" applyBorder="1" applyAlignment="1" applyProtection="1">
      <alignment horizontal="center" vertical="center"/>
    </xf>
    <xf numFmtId="0" fontId="12" fillId="10" borderId="9" xfId="0" applyFont="1" applyFill="1" applyBorder="1" applyAlignment="1" applyProtection="1">
      <alignment horizontal="center" vertical="center"/>
    </xf>
    <xf numFmtId="0" fontId="20" fillId="0" borderId="45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44" fontId="20" fillId="0" borderId="6" xfId="2" applyFont="1" applyFill="1" applyBorder="1" applyAlignment="1" applyProtection="1">
      <alignment horizontal="center" vertical="center"/>
    </xf>
    <xf numFmtId="44" fontId="20" fillId="0" borderId="7" xfId="2" applyFont="1" applyFill="1" applyBorder="1" applyAlignment="1" applyProtection="1">
      <alignment horizontal="center" vertical="center"/>
    </xf>
    <xf numFmtId="0" fontId="12" fillId="9" borderId="16" xfId="0" applyFont="1" applyFill="1" applyBorder="1" applyAlignment="1" applyProtection="1">
      <alignment horizontal="center" vertical="center"/>
    </xf>
    <xf numFmtId="0" fontId="12" fillId="9" borderId="6" xfId="0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12" fillId="3" borderId="11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left" vertical="center"/>
      <protection locked="0"/>
    </xf>
    <xf numFmtId="0" fontId="6" fillId="12" borderId="11" xfId="0" applyFont="1" applyFill="1" applyBorder="1" applyAlignment="1" applyProtection="1">
      <alignment horizontal="center" vertical="center" wrapText="1"/>
    </xf>
    <xf numFmtId="0" fontId="6" fillId="12" borderId="9" xfId="0" applyFont="1" applyFill="1" applyBorder="1" applyAlignment="1" applyProtection="1">
      <alignment horizontal="center" vertical="center" wrapText="1"/>
    </xf>
    <xf numFmtId="0" fontId="6" fillId="12" borderId="5" xfId="0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 wrapText="1"/>
    </xf>
    <xf numFmtId="44" fontId="6" fillId="5" borderId="6" xfId="2" applyFont="1" applyFill="1" applyBorder="1" applyAlignment="1" applyProtection="1">
      <alignment horizontal="center" vertical="center"/>
    </xf>
    <xf numFmtId="44" fontId="6" fillId="5" borderId="7" xfId="2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44" fontId="6" fillId="5" borderId="11" xfId="2" applyFont="1" applyFill="1" applyBorder="1" applyAlignment="1" applyProtection="1">
      <alignment horizontal="center" vertical="center"/>
    </xf>
    <xf numFmtId="44" fontId="6" fillId="5" borderId="12" xfId="2" applyFont="1" applyFill="1" applyBorder="1" applyAlignment="1" applyProtection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9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</xf>
    <xf numFmtId="44" fontId="6" fillId="5" borderId="35" xfId="2" applyFont="1" applyFill="1" applyBorder="1" applyAlignment="1" applyProtection="1">
      <alignment horizontal="center" vertical="center"/>
    </xf>
    <xf numFmtId="44" fontId="6" fillId="5" borderId="36" xfId="2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2" fillId="11" borderId="16" xfId="0" applyFont="1" applyFill="1" applyBorder="1" applyAlignment="1" applyProtection="1">
      <alignment horizontal="center" vertical="center" wrapText="1"/>
    </xf>
    <xf numFmtId="0" fontId="12" fillId="11" borderId="6" xfId="0" applyFont="1" applyFill="1" applyBorder="1" applyAlignment="1" applyProtection="1">
      <alignment horizontal="center" vertical="center" wrapText="1"/>
    </xf>
    <xf numFmtId="0" fontId="12" fillId="7" borderId="16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7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44" fontId="6" fillId="5" borderId="5" xfId="2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 applyProtection="1">
      <alignment horizontal="left" vertical="center" wrapText="1"/>
      <protection locked="0"/>
    </xf>
    <xf numFmtId="0" fontId="13" fillId="3" borderId="21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164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8" borderId="1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14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1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44" fontId="9" fillId="3" borderId="6" xfId="2" applyFont="1" applyFill="1" applyBorder="1" applyAlignment="1" applyProtection="1">
      <alignment horizontal="center" vertical="center"/>
      <protection locked="0"/>
    </xf>
    <xf numFmtId="44" fontId="9" fillId="3" borderId="7" xfId="2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44" fontId="9" fillId="0" borderId="6" xfId="2" applyFont="1" applyBorder="1" applyAlignment="1" applyProtection="1">
      <alignment horizontal="center" vertical="center"/>
      <protection locked="0"/>
    </xf>
    <xf numFmtId="44" fontId="9" fillId="0" borderId="7" xfId="2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0" fontId="6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left" vertical="top" wrapText="1"/>
    </xf>
    <xf numFmtId="0" fontId="8" fillId="0" borderId="1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0" fontId="6" fillId="0" borderId="6" xfId="0" applyNumberFormat="1" applyFont="1" applyFill="1" applyBorder="1" applyAlignment="1" applyProtection="1">
      <alignment horizontal="center" vertical="center"/>
      <protection locked="0"/>
    </xf>
    <xf numFmtId="10" fontId="6" fillId="0" borderId="7" xfId="0" applyNumberFormat="1" applyFont="1" applyFill="1" applyBorder="1" applyAlignment="1" applyProtection="1">
      <alignment horizontal="center" vertical="center"/>
      <protection locked="0"/>
    </xf>
    <xf numFmtId="1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9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231</xdr:row>
      <xdr:rowOff>57150</xdr:rowOff>
    </xdr:from>
    <xdr:to>
      <xdr:col>19</xdr:col>
      <xdr:colOff>600075</xdr:colOff>
      <xdr:row>250</xdr:row>
      <xdr:rowOff>152400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91353" b="63884"/>
        <a:stretch>
          <a:fillRect/>
        </a:stretch>
      </xdr:blipFill>
      <xdr:spPr bwMode="auto">
        <a:xfrm>
          <a:off x="10668000" y="47653575"/>
          <a:ext cx="1514475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SHEILA%20PLANILHA%20ZERAD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Paim"/>
      <sheetName val="Base Apoio"/>
      <sheetName val="Posto de Trabalho"/>
    </sheetNames>
    <sheetDataSet>
      <sheetData sheetId="0">
        <row r="3">
          <cell r="B3" t="str">
            <v>Sim</v>
          </cell>
        </row>
        <row r="4">
          <cell r="B4" t="str">
            <v>Não</v>
          </cell>
        </row>
        <row r="13">
          <cell r="D13">
            <v>0.1</v>
          </cell>
          <cell r="F13" t="str">
            <v xml:space="preserve">Caixa </v>
          </cell>
          <cell r="H13" t="str">
            <v>Unidade</v>
          </cell>
        </row>
        <row r="14">
          <cell r="D14">
            <v>0.2</v>
          </cell>
          <cell r="F14" t="str">
            <v xml:space="preserve">Diárias </v>
          </cell>
          <cell r="H14" t="str">
            <v>Litro</v>
          </cell>
        </row>
        <row r="15">
          <cell r="D15">
            <v>0.4</v>
          </cell>
          <cell r="F15" t="str">
            <v>Fardo</v>
          </cell>
          <cell r="H15" t="str">
            <v>Fardo</v>
          </cell>
        </row>
        <row r="16">
          <cell r="F16" t="str">
            <v xml:space="preserve">Galão </v>
          </cell>
          <cell r="H16" t="str">
            <v>Galão</v>
          </cell>
        </row>
        <row r="17">
          <cell r="F17" t="str">
            <v xml:space="preserve">Horas </v>
          </cell>
          <cell r="H17" t="str">
            <v>Lata</v>
          </cell>
        </row>
        <row r="18">
          <cell r="F18" t="str">
            <v>Kg</v>
          </cell>
          <cell r="H18" t="str">
            <v>Pacote</v>
          </cell>
        </row>
        <row r="19">
          <cell r="F19" t="str">
            <v xml:space="preserve">Km rodado </v>
          </cell>
          <cell r="H19" t="str">
            <v>Caixa</v>
          </cell>
        </row>
        <row r="20">
          <cell r="F20" t="str">
            <v xml:space="preserve">Lata </v>
          </cell>
        </row>
        <row r="21">
          <cell r="F21" t="str">
            <v>Litros</v>
          </cell>
        </row>
        <row r="22">
          <cell r="F22" t="str">
            <v>Mês</v>
          </cell>
        </row>
        <row r="23">
          <cell r="F23" t="str">
            <v>metros²</v>
          </cell>
        </row>
        <row r="24">
          <cell r="F24" t="str">
            <v>Pacote</v>
          </cell>
        </row>
        <row r="25">
          <cell r="F25" t="str">
            <v>Peça</v>
          </cell>
        </row>
        <row r="26">
          <cell r="F26" t="str">
            <v>Saco</v>
          </cell>
        </row>
        <row r="27">
          <cell r="F27" t="str">
            <v>Semana</v>
          </cell>
        </row>
        <row r="28">
          <cell r="F28" t="str">
            <v xml:space="preserve">Tonelada </v>
          </cell>
        </row>
        <row r="29">
          <cell r="F29" t="str">
            <v xml:space="preserve">Unidade </v>
          </cell>
        </row>
        <row r="30">
          <cell r="F30" t="str">
            <v xml:space="preserve">Verba </v>
          </cell>
        </row>
        <row r="31">
          <cell r="F31" t="str">
            <v>Viagem</v>
          </cell>
        </row>
      </sheetData>
      <sheetData sheetId="1">
        <row r="35">
          <cell r="F35" t="str">
            <v>Lucro Presumido</v>
          </cell>
          <cell r="G35" t="str">
            <v>Lucro Real</v>
          </cell>
          <cell r="H35" t="str">
            <v>Simples Nacional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P242"/>
  <sheetViews>
    <sheetView tabSelected="1" workbookViewId="0">
      <selection activeCell="O28" sqref="O28"/>
    </sheetView>
  </sheetViews>
  <sheetFormatPr defaultRowHeight="15" x14ac:dyDescent="0.25"/>
  <sheetData>
    <row r="4" spans="4:16" ht="15.75" thickBot="1" x14ac:dyDescent="0.3"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4:16" ht="16.5" thickBot="1" x14ac:dyDescent="0.3">
      <c r="D5" s="413" t="s">
        <v>0</v>
      </c>
      <c r="E5" s="414"/>
      <c r="F5" s="414"/>
      <c r="G5" s="414"/>
      <c r="H5" s="414"/>
      <c r="I5" s="414"/>
      <c r="J5" s="414"/>
      <c r="K5" s="415"/>
      <c r="L5" s="3"/>
      <c r="M5" s="2"/>
      <c r="N5" s="2"/>
      <c r="O5" s="2"/>
      <c r="P5" s="2"/>
    </row>
    <row r="6" spans="4:16" ht="18.75" x14ac:dyDescent="0.25">
      <c r="D6" s="416"/>
      <c r="E6" s="417"/>
      <c r="F6" s="418" t="s">
        <v>1</v>
      </c>
      <c r="G6" s="418"/>
      <c r="H6" s="418"/>
      <c r="I6" s="418"/>
      <c r="J6" s="418"/>
      <c r="K6" s="419"/>
      <c r="L6" s="4"/>
      <c r="M6" s="5"/>
      <c r="N6" s="2"/>
      <c r="O6" s="2"/>
      <c r="P6" s="2"/>
    </row>
    <row r="7" spans="4:16" x14ac:dyDescent="0.25">
      <c r="D7" s="420" t="s">
        <v>2</v>
      </c>
      <c r="E7" s="421"/>
      <c r="F7" s="421"/>
      <c r="G7" s="421"/>
      <c r="H7" s="422"/>
      <c r="I7" s="423" t="s">
        <v>3</v>
      </c>
      <c r="J7" s="423"/>
      <c r="K7" s="424"/>
      <c r="L7" s="6"/>
      <c r="M7" s="425"/>
      <c r="N7" s="2"/>
      <c r="O7" s="2"/>
      <c r="P7" s="2"/>
    </row>
    <row r="8" spans="4:16" x14ac:dyDescent="0.25">
      <c r="D8" s="427" t="s">
        <v>4</v>
      </c>
      <c r="E8" s="428"/>
      <c r="F8" s="429" t="s">
        <v>5</v>
      </c>
      <c r="G8" s="429"/>
      <c r="H8" s="429"/>
      <c r="I8" s="429"/>
      <c r="J8" s="429"/>
      <c r="K8" s="430"/>
      <c r="L8" s="7"/>
      <c r="M8" s="425"/>
      <c r="N8" s="8"/>
      <c r="O8" s="8"/>
      <c r="P8" s="8"/>
    </row>
    <row r="9" spans="4:16" x14ac:dyDescent="0.25">
      <c r="D9" s="399" t="s">
        <v>6</v>
      </c>
      <c r="E9" s="400"/>
      <c r="F9" s="400"/>
      <c r="G9" s="401"/>
      <c r="H9" s="431" t="s">
        <v>7</v>
      </c>
      <c r="I9" s="431"/>
      <c r="J9" s="431"/>
      <c r="K9" s="432"/>
      <c r="L9" s="9"/>
      <c r="M9" s="425"/>
      <c r="N9" s="8"/>
      <c r="O9" s="8"/>
      <c r="P9" s="8"/>
    </row>
    <row r="10" spans="4:16" x14ac:dyDescent="0.25">
      <c r="D10" s="399" t="s">
        <v>8</v>
      </c>
      <c r="E10" s="400"/>
      <c r="F10" s="400"/>
      <c r="G10" s="401"/>
      <c r="H10" s="402"/>
      <c r="I10" s="403"/>
      <c r="J10" s="403"/>
      <c r="K10" s="404"/>
      <c r="L10" s="9"/>
      <c r="M10" s="425"/>
      <c r="N10" s="8"/>
      <c r="O10" s="8"/>
      <c r="P10" s="8"/>
    </row>
    <row r="11" spans="4:16" ht="23.25" x14ac:dyDescent="0.25">
      <c r="D11" s="405" t="s">
        <v>9</v>
      </c>
      <c r="E11" s="406"/>
      <c r="F11" s="406"/>
      <c r="G11" s="406"/>
      <c r="H11" s="407" t="s">
        <v>10</v>
      </c>
      <c r="I11" s="407"/>
      <c r="J11" s="407"/>
      <c r="K11" s="408"/>
      <c r="L11" s="10"/>
      <c r="M11" s="425"/>
      <c r="N11" s="8"/>
      <c r="O11" s="8"/>
      <c r="P11" s="8"/>
    </row>
    <row r="12" spans="4:16" ht="24" thickBot="1" x14ac:dyDescent="0.3">
      <c r="D12" s="409" t="s">
        <v>11</v>
      </c>
      <c r="E12" s="410"/>
      <c r="F12" s="410"/>
      <c r="G12" s="410"/>
      <c r="H12" s="411"/>
      <c r="I12" s="411"/>
      <c r="J12" s="411"/>
      <c r="K12" s="412"/>
      <c r="L12" s="11"/>
      <c r="M12" s="426"/>
      <c r="N12" s="2"/>
      <c r="O12" s="2"/>
      <c r="P12" s="2"/>
    </row>
    <row r="13" spans="4:16" x14ac:dyDescent="0.25">
      <c r="D13" s="12"/>
      <c r="E13" s="13"/>
      <c r="F13" s="13"/>
      <c r="G13" s="13"/>
      <c r="H13" s="13"/>
      <c r="I13" s="13"/>
      <c r="J13" s="13"/>
      <c r="K13" s="14"/>
      <c r="L13" s="2"/>
      <c r="M13" s="2"/>
      <c r="N13" s="2"/>
      <c r="O13" s="2"/>
      <c r="P13" s="2"/>
    </row>
    <row r="14" spans="4:16" x14ac:dyDescent="0.25">
      <c r="D14" s="392" t="s">
        <v>12</v>
      </c>
      <c r="E14" s="393"/>
      <c r="F14" s="393"/>
      <c r="G14" s="393"/>
      <c r="H14" s="393"/>
      <c r="I14" s="393"/>
      <c r="J14" s="393"/>
      <c r="K14" s="394"/>
      <c r="L14" s="15"/>
      <c r="M14" s="2"/>
      <c r="N14" s="2"/>
      <c r="O14" s="2"/>
      <c r="P14" s="2"/>
    </row>
    <row r="15" spans="4:16" x14ac:dyDescent="0.25">
      <c r="D15" s="395" t="s">
        <v>13</v>
      </c>
      <c r="E15" s="396"/>
      <c r="F15" s="396"/>
      <c r="G15" s="396"/>
      <c r="H15" s="396" t="s">
        <v>14</v>
      </c>
      <c r="I15" s="396"/>
      <c r="J15" s="396" t="s">
        <v>15</v>
      </c>
      <c r="K15" s="397"/>
      <c r="L15" s="16"/>
      <c r="M15" s="2"/>
      <c r="N15" s="2"/>
      <c r="O15" s="2"/>
      <c r="P15" s="2"/>
    </row>
    <row r="16" spans="4:16" x14ac:dyDescent="0.25">
      <c r="D16" s="398"/>
      <c r="E16" s="382"/>
      <c r="F16" s="382"/>
      <c r="G16" s="382"/>
      <c r="H16" s="382" t="s">
        <v>16</v>
      </c>
      <c r="I16" s="382"/>
      <c r="J16" s="382"/>
      <c r="K16" s="383"/>
      <c r="L16" s="17"/>
      <c r="M16" s="2"/>
      <c r="N16" s="2"/>
      <c r="O16" s="2"/>
      <c r="P16" s="2"/>
    </row>
    <row r="17" spans="4:16" x14ac:dyDescent="0.25">
      <c r="D17" s="18"/>
      <c r="E17" s="19"/>
      <c r="F17" s="19"/>
      <c r="G17" s="20"/>
      <c r="H17" s="20"/>
      <c r="I17" s="20"/>
      <c r="J17" s="20"/>
      <c r="K17" s="14"/>
      <c r="L17" s="2"/>
      <c r="M17" s="2"/>
      <c r="N17" s="2"/>
      <c r="O17" s="2"/>
      <c r="P17" s="2"/>
    </row>
    <row r="18" spans="4:16" x14ac:dyDescent="0.25">
      <c r="D18" s="389" t="s">
        <v>17</v>
      </c>
      <c r="E18" s="390"/>
      <c r="F18" s="390"/>
      <c r="G18" s="390"/>
      <c r="H18" s="390"/>
      <c r="I18" s="390"/>
      <c r="J18" s="390"/>
      <c r="K18" s="391"/>
      <c r="L18" s="21"/>
      <c r="M18" s="2"/>
      <c r="N18" s="2"/>
      <c r="O18" s="2"/>
      <c r="P18" s="2"/>
    </row>
    <row r="19" spans="4:16" x14ac:dyDescent="0.25">
      <c r="D19" s="22">
        <v>1</v>
      </c>
      <c r="E19" s="330" t="s">
        <v>18</v>
      </c>
      <c r="F19" s="330"/>
      <c r="G19" s="330"/>
      <c r="H19" s="330"/>
      <c r="I19" s="382"/>
      <c r="J19" s="382"/>
      <c r="K19" s="383"/>
      <c r="L19" s="17"/>
      <c r="M19" s="2"/>
      <c r="N19" s="2"/>
      <c r="O19" s="2"/>
      <c r="P19" s="2"/>
    </row>
    <row r="20" spans="4:16" x14ac:dyDescent="0.25">
      <c r="D20" s="22">
        <v>2</v>
      </c>
      <c r="E20" s="375" t="s">
        <v>19</v>
      </c>
      <c r="F20" s="375"/>
      <c r="G20" s="375"/>
      <c r="H20" s="375"/>
      <c r="I20" s="385"/>
      <c r="J20" s="385"/>
      <c r="K20" s="386"/>
      <c r="L20" s="23"/>
      <c r="M20" s="2"/>
      <c r="N20" s="2"/>
      <c r="O20" s="2"/>
      <c r="P20" s="2"/>
    </row>
    <row r="21" spans="4:16" x14ac:dyDescent="0.25">
      <c r="D21" s="22">
        <v>3</v>
      </c>
      <c r="E21" s="384" t="s">
        <v>20</v>
      </c>
      <c r="F21" s="384"/>
      <c r="G21" s="384"/>
      <c r="H21" s="384"/>
      <c r="I21" s="382"/>
      <c r="J21" s="382"/>
      <c r="K21" s="383"/>
      <c r="L21" s="17"/>
      <c r="M21" s="2"/>
      <c r="N21" s="2"/>
      <c r="O21" s="2"/>
      <c r="P21" s="2"/>
    </row>
    <row r="22" spans="4:16" x14ac:dyDescent="0.25">
      <c r="D22" s="22">
        <v>4</v>
      </c>
      <c r="E22" s="379" t="s">
        <v>21</v>
      </c>
      <c r="F22" s="380"/>
      <c r="G22" s="380"/>
      <c r="H22" s="381"/>
      <c r="I22" s="382"/>
      <c r="J22" s="382"/>
      <c r="K22" s="383"/>
      <c r="L22" s="17"/>
      <c r="M22" s="2"/>
      <c r="N22" s="2"/>
      <c r="O22" s="2"/>
      <c r="P22" s="2"/>
    </row>
    <row r="23" spans="4:16" x14ac:dyDescent="0.25">
      <c r="D23" s="22">
        <v>5</v>
      </c>
      <c r="E23" s="384" t="s">
        <v>22</v>
      </c>
      <c r="F23" s="384"/>
      <c r="G23" s="384"/>
      <c r="H23" s="384"/>
      <c r="I23" s="385"/>
      <c r="J23" s="385"/>
      <c r="K23" s="386"/>
      <c r="L23" s="23"/>
      <c r="M23" s="2"/>
      <c r="N23" s="2"/>
      <c r="O23" s="2"/>
      <c r="P23" s="2"/>
    </row>
    <row r="24" spans="4:16" x14ac:dyDescent="0.25">
      <c r="D24" s="22">
        <v>6</v>
      </c>
      <c r="E24" s="375" t="s">
        <v>23</v>
      </c>
      <c r="F24" s="375"/>
      <c r="G24" s="375"/>
      <c r="H24" s="375"/>
      <c r="I24" s="387"/>
      <c r="J24" s="387"/>
      <c r="K24" s="388"/>
      <c r="L24" s="24"/>
      <c r="M24" s="2"/>
      <c r="N24" s="2"/>
      <c r="O24" s="2"/>
      <c r="P24" s="2"/>
    </row>
    <row r="25" spans="4:16" x14ac:dyDescent="0.25">
      <c r="D25" s="22">
        <v>8</v>
      </c>
      <c r="E25" s="375" t="s">
        <v>24</v>
      </c>
      <c r="F25" s="375"/>
      <c r="G25" s="375"/>
      <c r="H25" s="375"/>
      <c r="I25" s="376">
        <v>0</v>
      </c>
      <c r="J25" s="376"/>
      <c r="K25" s="377"/>
      <c r="L25" s="25"/>
      <c r="M25" s="2"/>
      <c r="N25" s="2"/>
      <c r="O25" s="2"/>
      <c r="P25" s="2"/>
    </row>
    <row r="26" spans="4:16" x14ac:dyDescent="0.25">
      <c r="D26" s="26"/>
      <c r="E26" s="27"/>
      <c r="F26" s="20"/>
      <c r="G26" s="20"/>
      <c r="H26" s="20"/>
      <c r="I26" s="20"/>
      <c r="J26" s="20"/>
      <c r="K26" s="14"/>
      <c r="L26" s="2"/>
      <c r="M26" s="13"/>
      <c r="N26" s="2"/>
      <c r="O26" s="2"/>
      <c r="P26" s="2"/>
    </row>
    <row r="27" spans="4:16" x14ac:dyDescent="0.25">
      <c r="D27" s="252" t="s">
        <v>25</v>
      </c>
      <c r="E27" s="253"/>
      <c r="F27" s="253"/>
      <c r="G27" s="253"/>
      <c r="H27" s="253"/>
      <c r="I27" s="253"/>
      <c r="J27" s="253"/>
      <c r="K27" s="254"/>
      <c r="L27" s="28"/>
      <c r="M27" s="29"/>
      <c r="N27" s="2"/>
      <c r="O27" s="2"/>
      <c r="P27" s="2"/>
    </row>
    <row r="28" spans="4:16" ht="25.5" x14ac:dyDescent="0.25">
      <c r="D28" s="30">
        <v>1</v>
      </c>
      <c r="E28" s="378" t="s">
        <v>26</v>
      </c>
      <c r="F28" s="378"/>
      <c r="G28" s="378"/>
      <c r="H28" s="378"/>
      <c r="I28" s="378"/>
      <c r="J28" s="31" t="s">
        <v>27</v>
      </c>
      <c r="K28" s="32" t="s">
        <v>28</v>
      </c>
      <c r="L28" s="33">
        <v>1</v>
      </c>
      <c r="M28" s="29"/>
      <c r="N28" s="2"/>
      <c r="O28" s="2"/>
      <c r="P28" s="2"/>
    </row>
    <row r="29" spans="4:16" x14ac:dyDescent="0.25">
      <c r="D29" s="34" t="s">
        <v>29</v>
      </c>
      <c r="E29" s="371" t="s">
        <v>30</v>
      </c>
      <c r="F29" s="371"/>
      <c r="G29" s="371"/>
      <c r="H29" s="335">
        <v>0</v>
      </c>
      <c r="I29" s="366"/>
      <c r="J29" s="35">
        <v>0</v>
      </c>
      <c r="K29" s="36">
        <f>J29*J$13</f>
        <v>0</v>
      </c>
      <c r="L29" s="37">
        <f>K29*L28</f>
        <v>0</v>
      </c>
      <c r="M29" s="13"/>
      <c r="N29" s="2"/>
      <c r="O29" s="2"/>
      <c r="P29" s="2"/>
    </row>
    <row r="30" spans="4:16" x14ac:dyDescent="0.25">
      <c r="D30" s="34" t="s">
        <v>31</v>
      </c>
      <c r="E30" s="371" t="s">
        <v>32</v>
      </c>
      <c r="F30" s="371"/>
      <c r="G30" s="371"/>
      <c r="H30" s="38" t="s">
        <v>33</v>
      </c>
      <c r="I30" s="39">
        <v>0</v>
      </c>
      <c r="J30" s="40">
        <f>IF(H31="Sim",0,IF(H30="Sim",ROUND(J29*I30,2),0))</f>
        <v>0</v>
      </c>
      <c r="K30" s="36">
        <f>IF(H31="Sim",0,IF(H30="Sim",J30*J$13,0))</f>
        <v>0</v>
      </c>
      <c r="L30" s="37">
        <f>K30*L29</f>
        <v>0</v>
      </c>
      <c r="M30" s="2"/>
      <c r="N30" s="2"/>
      <c r="O30" s="2"/>
      <c r="P30" s="2"/>
    </row>
    <row r="31" spans="4:16" x14ac:dyDescent="0.25">
      <c r="D31" s="34" t="s">
        <v>34</v>
      </c>
      <c r="E31" s="371" t="s">
        <v>35</v>
      </c>
      <c r="F31" s="371"/>
      <c r="G31" s="371"/>
      <c r="H31" s="38" t="s">
        <v>36</v>
      </c>
      <c r="I31" s="41"/>
      <c r="J31" s="40">
        <f>IF(H30="Sim",0,IF(H31="Sim",ROUND(J29*I31,2),0))</f>
        <v>0</v>
      </c>
      <c r="K31" s="36">
        <f>IF(H30="Sim",0,IF(H31="Sim",J31*J$13,0))</f>
        <v>0</v>
      </c>
      <c r="L31" s="42">
        <f>K31*L28</f>
        <v>0</v>
      </c>
      <c r="M31" s="2"/>
      <c r="N31" s="2"/>
      <c r="O31" s="2"/>
      <c r="P31" s="2"/>
    </row>
    <row r="32" spans="4:16" x14ac:dyDescent="0.25">
      <c r="D32" s="34" t="s">
        <v>37</v>
      </c>
      <c r="E32" s="43" t="s">
        <v>38</v>
      </c>
      <c r="F32" s="44"/>
      <c r="G32" s="45"/>
      <c r="H32" s="38" t="s">
        <v>33</v>
      </c>
      <c r="I32" s="41"/>
      <c r="J32" s="40">
        <f>IF(H31="Sim",0,IF(H32="Sim",ROUND(J30*I32,2),0))</f>
        <v>0</v>
      </c>
      <c r="K32" s="36">
        <f>IF(H31="Sim",0,IF(H32="Sim",J32*J$13,0))</f>
        <v>0</v>
      </c>
      <c r="L32" s="42">
        <f>K32*L29</f>
        <v>0</v>
      </c>
      <c r="M32" s="2"/>
      <c r="N32" s="2"/>
      <c r="O32" s="2"/>
      <c r="P32" s="2"/>
    </row>
    <row r="33" spans="4:16" x14ac:dyDescent="0.25">
      <c r="D33" s="34" t="s">
        <v>37</v>
      </c>
      <c r="E33" s="363" t="s">
        <v>39</v>
      </c>
      <c r="F33" s="364"/>
      <c r="G33" s="365"/>
      <c r="H33" s="38" t="s">
        <v>33</v>
      </c>
      <c r="I33" s="41">
        <v>0</v>
      </c>
      <c r="J33" s="40">
        <f>IF(H33="Sim",ROUND(((J29+J30+J31)/220)*I33*I34*I35,2),0)</f>
        <v>0</v>
      </c>
      <c r="K33" s="36">
        <f>IF(H33="Sim",J33*J$13,0)</f>
        <v>0</v>
      </c>
      <c r="L33" s="37">
        <f>L29*I33</f>
        <v>0</v>
      </c>
      <c r="M33" s="2"/>
      <c r="N33" s="2"/>
      <c r="O33" s="2"/>
      <c r="P33" s="2"/>
    </row>
    <row r="34" spans="4:16" x14ac:dyDescent="0.25">
      <c r="D34" s="34" t="s">
        <v>40</v>
      </c>
      <c r="E34" s="363" t="s">
        <v>41</v>
      </c>
      <c r="F34" s="364"/>
      <c r="G34" s="365"/>
      <c r="H34" s="46" t="str">
        <f>IF(H33&lt;&gt;"",IF(H33="Sim","Sim","Não"))</f>
        <v>Não</v>
      </c>
      <c r="I34" s="47"/>
      <c r="J34" s="335" t="s">
        <v>42</v>
      </c>
      <c r="K34" s="336"/>
      <c r="L34" s="48"/>
      <c r="M34" s="2"/>
      <c r="N34" s="2"/>
      <c r="O34" s="2"/>
      <c r="P34" s="2"/>
    </row>
    <row r="35" spans="4:16" x14ac:dyDescent="0.25">
      <c r="D35" s="34" t="s">
        <v>43</v>
      </c>
      <c r="E35" s="363" t="s">
        <v>44</v>
      </c>
      <c r="F35" s="364"/>
      <c r="G35" s="365"/>
      <c r="H35" s="46" t="str">
        <f>IF(H33&lt;&gt;"",IF(H33="Sim","Sim","Não"))</f>
        <v>Não</v>
      </c>
      <c r="I35" s="47"/>
      <c r="J35" s="335" t="s">
        <v>42</v>
      </c>
      <c r="K35" s="336"/>
      <c r="L35" s="48"/>
      <c r="M35" s="2"/>
      <c r="N35" s="2"/>
      <c r="O35" s="2"/>
      <c r="P35" s="2"/>
    </row>
    <row r="36" spans="4:16" x14ac:dyDescent="0.25">
      <c r="D36" s="34" t="s">
        <v>45</v>
      </c>
      <c r="E36" s="371" t="s">
        <v>46</v>
      </c>
      <c r="F36" s="371"/>
      <c r="G36" s="372"/>
      <c r="H36" s="46" t="str">
        <f>IF(H33&lt;&gt;"",IF(H33="Sim","Sim","Não"))</f>
        <v>Não</v>
      </c>
      <c r="I36" s="49" t="s">
        <v>42</v>
      </c>
      <c r="J36" s="50">
        <f>IF(H36="Sim",I37*I38,0)</f>
        <v>0</v>
      </c>
      <c r="K36" s="36">
        <f>IF(H36="Sim",J36*J16,0)</f>
        <v>0</v>
      </c>
      <c r="L36" s="37"/>
      <c r="M36" s="2"/>
      <c r="N36" s="2"/>
      <c r="O36" s="2"/>
      <c r="P36" s="2"/>
    </row>
    <row r="37" spans="4:16" x14ac:dyDescent="0.25">
      <c r="D37" s="34" t="s">
        <v>47</v>
      </c>
      <c r="E37" s="363" t="s">
        <v>48</v>
      </c>
      <c r="F37" s="364"/>
      <c r="G37" s="365"/>
      <c r="H37" s="46" t="str">
        <f>IF(H36&lt;&gt;"",IF(H36="Sim","Sim","Não"))</f>
        <v>Não</v>
      </c>
      <c r="I37" s="51"/>
      <c r="J37" s="335" t="s">
        <v>42</v>
      </c>
      <c r="K37" s="336"/>
      <c r="L37" s="48"/>
      <c r="M37" s="2"/>
      <c r="N37" s="2"/>
      <c r="O37" s="2"/>
      <c r="P37" s="2"/>
    </row>
    <row r="38" spans="4:16" x14ac:dyDescent="0.25">
      <c r="D38" s="34" t="s">
        <v>49</v>
      </c>
      <c r="E38" s="363" t="s">
        <v>50</v>
      </c>
      <c r="F38" s="364"/>
      <c r="G38" s="365"/>
      <c r="H38" s="46" t="str">
        <f>IF(H36&lt;&gt;"",IF(H36="Sim","Sim","Não"))</f>
        <v>Não</v>
      </c>
      <c r="I38" s="52"/>
      <c r="J38" s="335" t="s">
        <v>42</v>
      </c>
      <c r="K38" s="336"/>
      <c r="L38" s="48"/>
      <c r="M38" s="2"/>
      <c r="N38" s="2"/>
      <c r="O38" s="2"/>
      <c r="P38" s="2"/>
    </row>
    <row r="39" spans="4:16" x14ac:dyDescent="0.25">
      <c r="D39" s="34" t="s">
        <v>51</v>
      </c>
      <c r="E39" s="43" t="s">
        <v>52</v>
      </c>
      <c r="F39" s="44"/>
      <c r="G39" s="44"/>
      <c r="H39" s="53" t="s">
        <v>33</v>
      </c>
      <c r="I39" s="41"/>
      <c r="J39" s="40">
        <f>IF(H39="Sim",ROUND(((J29+J30+J31)/220)*(1+I39)*I40,2),0)</f>
        <v>0</v>
      </c>
      <c r="K39" s="36">
        <f>IF(H39="Sim",J39*J16,0)</f>
        <v>0</v>
      </c>
      <c r="L39" s="37"/>
      <c r="M39" s="2"/>
      <c r="N39" s="2"/>
      <c r="O39" s="2"/>
      <c r="P39" s="2"/>
    </row>
    <row r="40" spans="4:16" x14ac:dyDescent="0.25">
      <c r="D40" s="34" t="s">
        <v>53</v>
      </c>
      <c r="E40" s="372" t="s">
        <v>54</v>
      </c>
      <c r="F40" s="373"/>
      <c r="G40" s="374"/>
      <c r="H40" s="46" t="str">
        <f>IF(H39&lt;&gt;"",IF(H39="Sim","Sim","Não"))</f>
        <v>Não</v>
      </c>
      <c r="I40" s="52"/>
      <c r="J40" s="335" t="s">
        <v>42</v>
      </c>
      <c r="K40" s="336"/>
      <c r="L40" s="48"/>
      <c r="M40" s="2"/>
      <c r="N40" s="2"/>
      <c r="O40" s="2"/>
      <c r="P40" s="2"/>
    </row>
    <row r="41" spans="4:16" x14ac:dyDescent="0.25">
      <c r="D41" s="34" t="s">
        <v>55</v>
      </c>
      <c r="E41" s="363" t="s">
        <v>56</v>
      </c>
      <c r="F41" s="364"/>
      <c r="G41" s="365"/>
      <c r="H41" s="335" t="s">
        <v>42</v>
      </c>
      <c r="I41" s="366"/>
      <c r="J41" s="40">
        <f>IF(H33="Sim",ROUND((J33+J36)*20%,2),0)</f>
        <v>0</v>
      </c>
      <c r="K41" s="36">
        <f>IF(H33="Sim",J41*J$13,0)</f>
        <v>0</v>
      </c>
      <c r="L41" s="37"/>
      <c r="M41" s="2"/>
      <c r="N41" s="2"/>
      <c r="O41" s="2"/>
      <c r="P41" s="2"/>
    </row>
    <row r="42" spans="4:16" x14ac:dyDescent="0.25">
      <c r="D42" s="34" t="s">
        <v>57</v>
      </c>
      <c r="E42" s="43" t="s">
        <v>58</v>
      </c>
      <c r="F42" s="44"/>
      <c r="G42" s="45"/>
      <c r="H42" s="335" t="s">
        <v>42</v>
      </c>
      <c r="I42" s="366"/>
      <c r="J42" s="40">
        <f>IF(H39="Sim",ROUND(J39*20%,2),0)</f>
        <v>0</v>
      </c>
      <c r="K42" s="36">
        <f>IF(H39="Sim",J42*J$13,0)</f>
        <v>0</v>
      </c>
      <c r="L42" s="37"/>
      <c r="M42" s="2"/>
      <c r="N42" s="2"/>
      <c r="O42" s="2"/>
      <c r="P42" s="2"/>
    </row>
    <row r="43" spans="4:16" x14ac:dyDescent="0.25">
      <c r="D43" s="34" t="s">
        <v>59</v>
      </c>
      <c r="E43" s="367" t="s">
        <v>60</v>
      </c>
      <c r="F43" s="368"/>
      <c r="G43" s="369"/>
      <c r="H43" s="335" t="s">
        <v>42</v>
      </c>
      <c r="I43" s="366"/>
      <c r="J43" s="35"/>
      <c r="K43" s="36">
        <f>J43*J$13</f>
        <v>0</v>
      </c>
      <c r="L43" s="37"/>
      <c r="M43" s="2"/>
      <c r="N43" s="2"/>
      <c r="O43" s="2"/>
      <c r="P43" s="2"/>
    </row>
    <row r="44" spans="4:16" x14ac:dyDescent="0.25">
      <c r="D44" s="34" t="s">
        <v>61</v>
      </c>
      <c r="E44" s="367" t="s">
        <v>60</v>
      </c>
      <c r="F44" s="368"/>
      <c r="G44" s="370"/>
      <c r="H44" s="335" t="s">
        <v>42</v>
      </c>
      <c r="I44" s="366"/>
      <c r="J44" s="35"/>
      <c r="K44" s="36">
        <f>J44*J$13</f>
        <v>0</v>
      </c>
      <c r="L44" s="37"/>
      <c r="M44" s="2"/>
      <c r="N44" s="2"/>
      <c r="O44" s="2"/>
      <c r="P44" s="2"/>
    </row>
    <row r="45" spans="4:16" x14ac:dyDescent="0.25">
      <c r="D45" s="314" t="s">
        <v>62</v>
      </c>
      <c r="E45" s="315"/>
      <c r="F45" s="315"/>
      <c r="G45" s="315"/>
      <c r="H45" s="315"/>
      <c r="I45" s="315"/>
      <c r="J45" s="54">
        <f>SUM(J29,J30,J31,J32,J33,J36,J39,J41,J42,J43,J44)</f>
        <v>0</v>
      </c>
      <c r="K45" s="55">
        <f>J45*J$13</f>
        <v>0</v>
      </c>
      <c r="L45" s="56">
        <f>L29+L31+L33</f>
        <v>0</v>
      </c>
      <c r="M45" s="2"/>
      <c r="N45" s="2"/>
      <c r="O45" s="2"/>
      <c r="P45" s="2"/>
    </row>
    <row r="46" spans="4:16" x14ac:dyDescent="0.25">
      <c r="D46" s="12"/>
      <c r="E46" s="13"/>
      <c r="F46" s="13"/>
      <c r="G46" s="13"/>
      <c r="H46" s="57"/>
      <c r="I46" s="13"/>
      <c r="J46" s="58"/>
      <c r="K46" s="14"/>
      <c r="L46" s="13"/>
      <c r="M46" s="13"/>
      <c r="N46" s="13"/>
      <c r="O46" s="13"/>
      <c r="P46" s="13"/>
    </row>
    <row r="47" spans="4:16" x14ac:dyDescent="0.25">
      <c r="D47" s="358" t="s">
        <v>63</v>
      </c>
      <c r="E47" s="359"/>
      <c r="F47" s="359"/>
      <c r="G47" s="359"/>
      <c r="H47" s="359"/>
      <c r="I47" s="359"/>
      <c r="J47" s="359"/>
      <c r="K47" s="360"/>
      <c r="L47" s="59"/>
      <c r="M47" s="2"/>
      <c r="N47" s="2"/>
      <c r="O47" s="2"/>
      <c r="P47" s="2"/>
    </row>
    <row r="48" spans="4:16" ht="25.5" x14ac:dyDescent="0.25">
      <c r="D48" s="361" t="s">
        <v>64</v>
      </c>
      <c r="E48" s="362"/>
      <c r="F48" s="362"/>
      <c r="G48" s="362"/>
      <c r="H48" s="362"/>
      <c r="I48" s="60" t="s">
        <v>65</v>
      </c>
      <c r="J48" s="61" t="s">
        <v>27</v>
      </c>
      <c r="K48" s="62" t="s">
        <v>28</v>
      </c>
      <c r="L48" s="63"/>
      <c r="M48" s="2"/>
      <c r="N48" s="2"/>
      <c r="O48" s="2"/>
      <c r="P48" s="2"/>
    </row>
    <row r="49" spans="4:16" x14ac:dyDescent="0.25">
      <c r="D49" s="64" t="s">
        <v>29</v>
      </c>
      <c r="E49" s="222" t="s">
        <v>66</v>
      </c>
      <c r="F49" s="222"/>
      <c r="G49" s="222"/>
      <c r="H49" s="222"/>
      <c r="I49" s="65"/>
      <c r="J49" s="66">
        <f>ROUND(I49*J$42,2)</f>
        <v>0</v>
      </c>
      <c r="K49" s="67">
        <f>J49*J$13</f>
        <v>0</v>
      </c>
      <c r="L49" s="68"/>
      <c r="M49" s="2"/>
      <c r="N49" s="2"/>
      <c r="O49" s="2"/>
      <c r="P49" s="2"/>
    </row>
    <row r="50" spans="4:16" x14ac:dyDescent="0.25">
      <c r="D50" s="64" t="s">
        <v>31</v>
      </c>
      <c r="E50" s="222" t="s">
        <v>67</v>
      </c>
      <c r="F50" s="222"/>
      <c r="G50" s="222"/>
      <c r="H50" s="222"/>
      <c r="I50" s="65"/>
      <c r="J50" s="66">
        <f>ROUND(I50*J$42,2)</f>
        <v>0</v>
      </c>
      <c r="K50" s="67">
        <f>J50*J$13</f>
        <v>0</v>
      </c>
      <c r="L50" s="68"/>
      <c r="M50" s="2"/>
      <c r="N50" s="2"/>
      <c r="O50" s="2"/>
      <c r="P50" s="2"/>
    </row>
    <row r="51" spans="4:16" x14ac:dyDescent="0.25">
      <c r="D51" s="64" t="s">
        <v>34</v>
      </c>
      <c r="E51" s="238" t="s">
        <v>68</v>
      </c>
      <c r="F51" s="238"/>
      <c r="G51" s="238"/>
      <c r="H51" s="238"/>
      <c r="I51" s="65"/>
      <c r="J51" s="66">
        <f>ROUND(I51*J$42,2)</f>
        <v>0</v>
      </c>
      <c r="K51" s="67">
        <f>J51*J$13</f>
        <v>0</v>
      </c>
      <c r="L51" s="68"/>
      <c r="M51" s="2"/>
      <c r="N51" s="2"/>
      <c r="O51" s="2"/>
      <c r="P51" s="2"/>
    </row>
    <row r="52" spans="4:16" x14ac:dyDescent="0.25">
      <c r="D52" s="276" t="s">
        <v>69</v>
      </c>
      <c r="E52" s="277"/>
      <c r="F52" s="277"/>
      <c r="G52" s="277"/>
      <c r="H52" s="278"/>
      <c r="I52" s="69"/>
      <c r="J52" s="54">
        <f>J49+J51+J50</f>
        <v>0</v>
      </c>
      <c r="K52" s="55">
        <f>J52*J$13</f>
        <v>0</v>
      </c>
      <c r="L52" s="70"/>
      <c r="M52" s="2"/>
      <c r="N52" s="2"/>
      <c r="O52" s="2"/>
      <c r="P52" s="2"/>
    </row>
    <row r="53" spans="4:16" x14ac:dyDescent="0.25">
      <c r="D53" s="71"/>
      <c r="E53" s="72"/>
      <c r="F53" s="72"/>
      <c r="G53" s="72"/>
      <c r="H53" s="57"/>
      <c r="I53" s="73"/>
      <c r="J53" s="74"/>
      <c r="K53" s="14"/>
      <c r="L53" s="2"/>
      <c r="M53" s="2"/>
      <c r="N53" s="2"/>
      <c r="O53" s="2"/>
      <c r="P53" s="2"/>
    </row>
    <row r="54" spans="4:16" ht="25.5" x14ac:dyDescent="0.25">
      <c r="D54" s="356" t="s">
        <v>70</v>
      </c>
      <c r="E54" s="357"/>
      <c r="F54" s="357"/>
      <c r="G54" s="357"/>
      <c r="H54" s="357"/>
      <c r="I54" s="60" t="s">
        <v>65</v>
      </c>
      <c r="J54" s="61" t="s">
        <v>27</v>
      </c>
      <c r="K54" s="62" t="s">
        <v>28</v>
      </c>
      <c r="L54" s="63"/>
      <c r="M54" s="2"/>
      <c r="N54" s="2"/>
      <c r="O54" s="2"/>
      <c r="P54" s="2"/>
    </row>
    <row r="55" spans="4:16" x14ac:dyDescent="0.25">
      <c r="D55" s="75" t="s">
        <v>29</v>
      </c>
      <c r="E55" s="222" t="s">
        <v>71</v>
      </c>
      <c r="F55" s="222"/>
      <c r="G55" s="222"/>
      <c r="H55" s="222"/>
      <c r="I55" s="65"/>
      <c r="J55" s="76">
        <f>ROUND(I55*J45,2)</f>
        <v>0</v>
      </c>
      <c r="K55" s="67">
        <f>J55*J$13</f>
        <v>0</v>
      </c>
      <c r="L55" s="68"/>
      <c r="M55" s="77"/>
      <c r="N55" s="77"/>
      <c r="O55" s="77"/>
      <c r="P55" s="77"/>
    </row>
    <row r="56" spans="4:16" x14ac:dyDescent="0.25">
      <c r="D56" s="75" t="s">
        <v>31</v>
      </c>
      <c r="E56" s="222" t="s">
        <v>72</v>
      </c>
      <c r="F56" s="222"/>
      <c r="G56" s="222"/>
      <c r="H56" s="222"/>
      <c r="I56" s="65"/>
      <c r="J56" s="76">
        <f>ROUND(I56*J45,2)</f>
        <v>0</v>
      </c>
      <c r="K56" s="67">
        <f t="shared" ref="K56:K63" si="0">J56*J$13</f>
        <v>0</v>
      </c>
      <c r="L56" s="68"/>
      <c r="M56" s="77"/>
      <c r="N56" s="77"/>
      <c r="O56" s="77"/>
      <c r="P56" s="77"/>
    </row>
    <row r="57" spans="4:16" x14ac:dyDescent="0.25">
      <c r="D57" s="75" t="s">
        <v>34</v>
      </c>
      <c r="E57" s="222" t="s">
        <v>73</v>
      </c>
      <c r="F57" s="222"/>
      <c r="G57" s="222"/>
      <c r="H57" s="222"/>
      <c r="I57" s="65"/>
      <c r="J57" s="76">
        <f>ROUND(I57*J45,2)</f>
        <v>0</v>
      </c>
      <c r="K57" s="67">
        <f t="shared" si="0"/>
        <v>0</v>
      </c>
      <c r="L57" s="68"/>
      <c r="M57" s="77"/>
      <c r="N57" s="77"/>
      <c r="O57" s="77"/>
      <c r="P57" s="77"/>
    </row>
    <row r="58" spans="4:16" x14ac:dyDescent="0.25">
      <c r="D58" s="75" t="s">
        <v>37</v>
      </c>
      <c r="E58" s="222" t="s">
        <v>74</v>
      </c>
      <c r="F58" s="222"/>
      <c r="G58" s="222"/>
      <c r="H58" s="222"/>
      <c r="I58" s="65"/>
      <c r="J58" s="76">
        <f>ROUND(I58*J45,2)</f>
        <v>0</v>
      </c>
      <c r="K58" s="67">
        <f t="shared" si="0"/>
        <v>0</v>
      </c>
      <c r="L58" s="68"/>
      <c r="M58" s="77"/>
      <c r="N58" s="77"/>
      <c r="O58" s="77"/>
      <c r="P58" s="77"/>
    </row>
    <row r="59" spans="4:16" x14ac:dyDescent="0.25">
      <c r="D59" s="75" t="s">
        <v>45</v>
      </c>
      <c r="E59" s="238" t="s">
        <v>75</v>
      </c>
      <c r="F59" s="238"/>
      <c r="G59" s="238"/>
      <c r="H59" s="238"/>
      <c r="I59" s="65"/>
      <c r="J59" s="76">
        <f>ROUND(I59*J45,2)</f>
        <v>0</v>
      </c>
      <c r="K59" s="67">
        <f t="shared" si="0"/>
        <v>0</v>
      </c>
      <c r="L59" s="68"/>
      <c r="M59" s="77"/>
      <c r="N59" s="77"/>
      <c r="O59" s="77"/>
      <c r="P59" s="77"/>
    </row>
    <row r="60" spans="4:16" x14ac:dyDescent="0.25">
      <c r="D60" s="75" t="s">
        <v>76</v>
      </c>
      <c r="E60" s="238" t="s">
        <v>77</v>
      </c>
      <c r="F60" s="238"/>
      <c r="G60" s="238"/>
      <c r="H60" s="238"/>
      <c r="I60" s="65"/>
      <c r="J60" s="76">
        <f>ROUND(I60*J45,2)</f>
        <v>0</v>
      </c>
      <c r="K60" s="67">
        <f t="shared" si="0"/>
        <v>0</v>
      </c>
      <c r="L60" s="68"/>
      <c r="M60" s="77"/>
      <c r="N60" s="77"/>
      <c r="O60" s="77"/>
      <c r="P60" s="77"/>
    </row>
    <row r="61" spans="4:16" x14ac:dyDescent="0.25">
      <c r="D61" s="75" t="s">
        <v>51</v>
      </c>
      <c r="E61" s="354" t="s">
        <v>78</v>
      </c>
      <c r="F61" s="354"/>
      <c r="G61" s="354"/>
      <c r="H61" s="354"/>
      <c r="I61" s="65"/>
      <c r="J61" s="76">
        <f>ROUND(I61*J45,2)</f>
        <v>0</v>
      </c>
      <c r="K61" s="67">
        <f t="shared" si="0"/>
        <v>0</v>
      </c>
      <c r="L61" s="68"/>
      <c r="M61" s="77"/>
      <c r="N61" s="77"/>
      <c r="O61" s="77"/>
      <c r="P61" s="77"/>
    </row>
    <row r="62" spans="4:16" x14ac:dyDescent="0.25">
      <c r="D62" s="75" t="s">
        <v>55</v>
      </c>
      <c r="E62" s="238" t="s">
        <v>79</v>
      </c>
      <c r="F62" s="238"/>
      <c r="G62" s="238"/>
      <c r="H62" s="238"/>
      <c r="I62" s="65"/>
      <c r="J62" s="76">
        <f>ROUND(I62*J45,2)</f>
        <v>0</v>
      </c>
      <c r="K62" s="67">
        <f t="shared" si="0"/>
        <v>0</v>
      </c>
      <c r="L62" s="68"/>
      <c r="M62" s="77"/>
      <c r="N62" s="77"/>
      <c r="O62" s="77"/>
      <c r="P62" s="77"/>
    </row>
    <row r="63" spans="4:16" x14ac:dyDescent="0.25">
      <c r="D63" s="314" t="s">
        <v>69</v>
      </c>
      <c r="E63" s="315"/>
      <c r="F63" s="315"/>
      <c r="G63" s="315"/>
      <c r="H63" s="315"/>
      <c r="I63" s="69"/>
      <c r="J63" s="54">
        <f>SUM(J55:J62)</f>
        <v>0</v>
      </c>
      <c r="K63" s="55">
        <f t="shared" si="0"/>
        <v>0</v>
      </c>
      <c r="L63" s="70"/>
      <c r="M63" s="77"/>
      <c r="N63" s="77"/>
      <c r="O63" s="77"/>
      <c r="P63" s="77"/>
    </row>
    <row r="64" spans="4:16" x14ac:dyDescent="0.25">
      <c r="D64" s="78"/>
      <c r="E64" s="355"/>
      <c r="F64" s="355"/>
      <c r="G64" s="355"/>
      <c r="H64" s="355"/>
      <c r="I64" s="355"/>
      <c r="J64" s="355"/>
      <c r="K64" s="14"/>
      <c r="L64" s="2"/>
      <c r="M64" s="2"/>
      <c r="N64" s="2"/>
      <c r="O64" s="2"/>
      <c r="P64" s="2"/>
    </row>
    <row r="65" spans="4:16" ht="25.5" x14ac:dyDescent="0.25">
      <c r="D65" s="79"/>
      <c r="E65" s="255" t="s">
        <v>80</v>
      </c>
      <c r="F65" s="255"/>
      <c r="G65" s="255"/>
      <c r="H65" s="255"/>
      <c r="I65" s="255"/>
      <c r="J65" s="80" t="s">
        <v>27</v>
      </c>
      <c r="K65" s="81" t="s">
        <v>28</v>
      </c>
      <c r="L65" s="63"/>
      <c r="M65" s="2"/>
      <c r="N65" s="2"/>
      <c r="O65" s="2"/>
      <c r="P65" s="2"/>
    </row>
    <row r="66" spans="4:16" x14ac:dyDescent="0.25">
      <c r="D66" s="82" t="s">
        <v>29</v>
      </c>
      <c r="E66" s="352" t="s">
        <v>81</v>
      </c>
      <c r="F66" s="353"/>
      <c r="G66" s="353"/>
      <c r="H66" s="353"/>
      <c r="I66" s="53" t="s">
        <v>36</v>
      </c>
      <c r="J66" s="83">
        <v>0</v>
      </c>
      <c r="K66" s="84">
        <f>J66*I67</f>
        <v>0</v>
      </c>
      <c r="L66" s="85"/>
      <c r="M66" s="2"/>
      <c r="N66" s="2"/>
      <c r="O66" s="2"/>
      <c r="P66" s="2"/>
    </row>
    <row r="67" spans="4:16" x14ac:dyDescent="0.25">
      <c r="D67" s="82" t="s">
        <v>82</v>
      </c>
      <c r="E67" s="333" t="s">
        <v>83</v>
      </c>
      <c r="F67" s="334"/>
      <c r="G67" s="334"/>
      <c r="H67" s="334"/>
      <c r="I67" s="86">
        <v>1</v>
      </c>
      <c r="J67" s="335" t="s">
        <v>42</v>
      </c>
      <c r="K67" s="336"/>
      <c r="L67" s="48"/>
      <c r="M67" s="2"/>
      <c r="N67" s="2"/>
      <c r="O67" s="2"/>
      <c r="P67" s="2"/>
    </row>
    <row r="68" spans="4:16" x14ac:dyDescent="0.25">
      <c r="D68" s="82" t="s">
        <v>84</v>
      </c>
      <c r="E68" s="333" t="s">
        <v>85</v>
      </c>
      <c r="F68" s="334"/>
      <c r="G68" s="334"/>
      <c r="H68" s="345"/>
      <c r="I68" s="87"/>
      <c r="J68" s="335" t="s">
        <v>42</v>
      </c>
      <c r="K68" s="336"/>
      <c r="L68" s="48"/>
      <c r="M68" s="2"/>
      <c r="N68" s="2"/>
      <c r="O68" s="2"/>
      <c r="P68" s="2"/>
    </row>
    <row r="69" spans="4:16" x14ac:dyDescent="0.25">
      <c r="D69" s="82" t="s">
        <v>86</v>
      </c>
      <c r="E69" s="333" t="s">
        <v>87</v>
      </c>
      <c r="F69" s="334"/>
      <c r="G69" s="334"/>
      <c r="H69" s="345"/>
      <c r="I69" s="88">
        <v>2</v>
      </c>
      <c r="J69" s="335" t="s">
        <v>42</v>
      </c>
      <c r="K69" s="336"/>
      <c r="L69" s="48"/>
      <c r="M69" s="2"/>
      <c r="N69" s="2"/>
      <c r="O69" s="2"/>
      <c r="P69" s="2"/>
    </row>
    <row r="70" spans="4:16" x14ac:dyDescent="0.25">
      <c r="D70" s="89" t="s">
        <v>88</v>
      </c>
      <c r="E70" s="346" t="s">
        <v>89</v>
      </c>
      <c r="F70" s="347"/>
      <c r="G70" s="347"/>
      <c r="H70" s="348"/>
      <c r="I70" s="90">
        <v>22</v>
      </c>
      <c r="J70" s="349" t="s">
        <v>42</v>
      </c>
      <c r="K70" s="350"/>
      <c r="L70" s="48"/>
      <c r="M70" s="2"/>
      <c r="N70" s="2"/>
      <c r="O70" s="2"/>
      <c r="P70" s="2"/>
    </row>
    <row r="71" spans="4:16" x14ac:dyDescent="0.25">
      <c r="D71" s="91" t="s">
        <v>31</v>
      </c>
      <c r="E71" s="351" t="s">
        <v>90</v>
      </c>
      <c r="F71" s="351"/>
      <c r="G71" s="351"/>
      <c r="H71" s="351"/>
      <c r="I71" s="53" t="s">
        <v>36</v>
      </c>
      <c r="J71" s="92">
        <v>0</v>
      </c>
      <c r="K71" s="84">
        <f>J71*J$13</f>
        <v>0</v>
      </c>
      <c r="L71" s="85"/>
      <c r="M71" s="2"/>
      <c r="N71" s="2"/>
      <c r="O71" s="2"/>
      <c r="P71" s="2"/>
    </row>
    <row r="72" spans="4:16" x14ac:dyDescent="0.25">
      <c r="D72" s="91" t="s">
        <v>91</v>
      </c>
      <c r="E72" s="330" t="s">
        <v>92</v>
      </c>
      <c r="F72" s="330"/>
      <c r="G72" s="330"/>
      <c r="H72" s="330"/>
      <c r="I72" s="93"/>
      <c r="J72" s="331" t="s">
        <v>42</v>
      </c>
      <c r="K72" s="332"/>
      <c r="L72" s="48"/>
      <c r="M72" s="2"/>
      <c r="N72" s="2"/>
      <c r="O72" s="2"/>
      <c r="P72" s="2"/>
    </row>
    <row r="73" spans="4:16" x14ac:dyDescent="0.25">
      <c r="D73" s="91" t="s">
        <v>93</v>
      </c>
      <c r="E73" s="342" t="s">
        <v>94</v>
      </c>
      <c r="F73" s="342"/>
      <c r="G73" s="342"/>
      <c r="H73" s="342"/>
      <c r="I73" s="94">
        <v>22</v>
      </c>
      <c r="J73" s="331" t="s">
        <v>42</v>
      </c>
      <c r="K73" s="332"/>
      <c r="L73" s="48"/>
      <c r="M73" s="2"/>
      <c r="N73" s="2"/>
      <c r="O73" s="2"/>
      <c r="P73" s="2"/>
    </row>
    <row r="74" spans="4:16" x14ac:dyDescent="0.25">
      <c r="D74" s="91" t="s">
        <v>95</v>
      </c>
      <c r="E74" s="330" t="s">
        <v>96</v>
      </c>
      <c r="F74" s="330"/>
      <c r="G74" s="330"/>
      <c r="H74" s="330"/>
      <c r="I74" s="95">
        <v>0.2</v>
      </c>
      <c r="J74" s="331" t="s">
        <v>42</v>
      </c>
      <c r="K74" s="332"/>
      <c r="L74" s="48"/>
      <c r="M74" s="2"/>
      <c r="N74" s="2"/>
      <c r="O74" s="2"/>
      <c r="P74" s="2"/>
    </row>
    <row r="75" spans="4:16" x14ac:dyDescent="0.25">
      <c r="D75" s="96" t="s">
        <v>34</v>
      </c>
      <c r="E75" s="343" t="s">
        <v>97</v>
      </c>
      <c r="F75" s="344"/>
      <c r="G75" s="344"/>
      <c r="H75" s="344"/>
      <c r="I75" s="97" t="s">
        <v>33</v>
      </c>
      <c r="J75" s="98">
        <f>IF(I75="Sim",ROUND(I76-(I76*I77),2),0)</f>
        <v>0</v>
      </c>
      <c r="K75" s="99">
        <f>J75*J16</f>
        <v>0</v>
      </c>
      <c r="L75" s="68"/>
      <c r="M75" s="2"/>
      <c r="N75" s="2"/>
      <c r="O75" s="2"/>
      <c r="P75" s="2"/>
    </row>
    <row r="76" spans="4:16" x14ac:dyDescent="0.25">
      <c r="D76" s="82" t="s">
        <v>98</v>
      </c>
      <c r="E76" s="333" t="s">
        <v>99</v>
      </c>
      <c r="F76" s="334"/>
      <c r="G76" s="334"/>
      <c r="H76" s="334"/>
      <c r="I76" s="100"/>
      <c r="J76" s="335" t="s">
        <v>42</v>
      </c>
      <c r="K76" s="336"/>
      <c r="L76" s="48"/>
      <c r="M76" s="2"/>
      <c r="N76" s="2"/>
      <c r="O76" s="2"/>
      <c r="P76" s="2"/>
    </row>
    <row r="77" spans="4:16" x14ac:dyDescent="0.25">
      <c r="D77" s="82" t="s">
        <v>100</v>
      </c>
      <c r="E77" s="333" t="s">
        <v>101</v>
      </c>
      <c r="F77" s="334"/>
      <c r="G77" s="334"/>
      <c r="H77" s="334"/>
      <c r="I77" s="101"/>
      <c r="J77" s="335" t="s">
        <v>42</v>
      </c>
      <c r="K77" s="336"/>
      <c r="L77" s="48"/>
      <c r="M77" s="2"/>
      <c r="N77" s="2"/>
      <c r="O77" s="2"/>
      <c r="P77" s="2"/>
    </row>
    <row r="78" spans="4:16" x14ac:dyDescent="0.25">
      <c r="D78" s="102" t="s">
        <v>37</v>
      </c>
      <c r="E78" s="337" t="s">
        <v>102</v>
      </c>
      <c r="F78" s="338"/>
      <c r="G78" s="338"/>
      <c r="H78" s="339"/>
      <c r="I78" s="53" t="s">
        <v>33</v>
      </c>
      <c r="J78" s="83">
        <f>IF(I78="Sim",ROUND(I79-(I79*I80),2),0)</f>
        <v>0</v>
      </c>
      <c r="K78" s="67">
        <f>J78*J16</f>
        <v>0</v>
      </c>
      <c r="L78" s="68"/>
      <c r="M78" s="2"/>
      <c r="N78" s="2"/>
      <c r="O78" s="2"/>
      <c r="P78" s="2"/>
    </row>
    <row r="79" spans="4:16" x14ac:dyDescent="0.25">
      <c r="D79" s="102" t="s">
        <v>40</v>
      </c>
      <c r="E79" s="340" t="s">
        <v>99</v>
      </c>
      <c r="F79" s="341"/>
      <c r="G79" s="341"/>
      <c r="H79" s="341"/>
      <c r="I79" s="100"/>
      <c r="J79" s="335" t="s">
        <v>42</v>
      </c>
      <c r="K79" s="336"/>
      <c r="L79" s="48"/>
      <c r="M79" s="2"/>
      <c r="N79" s="2"/>
      <c r="O79" s="2"/>
      <c r="P79" s="2"/>
    </row>
    <row r="80" spans="4:16" x14ac:dyDescent="0.25">
      <c r="D80" s="102" t="s">
        <v>43</v>
      </c>
      <c r="E80" s="340" t="s">
        <v>103</v>
      </c>
      <c r="F80" s="341"/>
      <c r="G80" s="341"/>
      <c r="H80" s="341"/>
      <c r="I80" s="101"/>
      <c r="J80" s="335" t="s">
        <v>42</v>
      </c>
      <c r="K80" s="336"/>
      <c r="L80" s="48"/>
      <c r="M80" s="2"/>
      <c r="N80" s="2"/>
      <c r="O80" s="2"/>
      <c r="P80" s="2"/>
    </row>
    <row r="81" spans="4:16" x14ac:dyDescent="0.25">
      <c r="D81" s="82" t="s">
        <v>45</v>
      </c>
      <c r="E81" s="325" t="s">
        <v>104</v>
      </c>
      <c r="F81" s="326"/>
      <c r="G81" s="326"/>
      <c r="H81" s="326"/>
      <c r="I81" s="53" t="s">
        <v>33</v>
      </c>
      <c r="J81" s="103"/>
      <c r="K81" s="84">
        <f>IF(I81="Sim",J81*J$13,0)</f>
        <v>0</v>
      </c>
      <c r="L81" s="85"/>
      <c r="M81" s="2"/>
      <c r="N81" s="2"/>
      <c r="O81" s="2"/>
      <c r="P81" s="2"/>
    </row>
    <row r="82" spans="4:16" x14ac:dyDescent="0.25">
      <c r="D82" s="89" t="s">
        <v>76</v>
      </c>
      <c r="E82" s="327" t="s">
        <v>105</v>
      </c>
      <c r="F82" s="328"/>
      <c r="G82" s="328"/>
      <c r="H82" s="328"/>
      <c r="I82" s="104" t="s">
        <v>33</v>
      </c>
      <c r="J82" s="105"/>
      <c r="K82" s="106">
        <f>IF(I82="Sim",J82*J$13,0)</f>
        <v>0</v>
      </c>
      <c r="L82" s="85"/>
      <c r="M82" s="2"/>
      <c r="N82" s="2"/>
      <c r="O82" s="2"/>
      <c r="P82" s="2"/>
    </row>
    <row r="83" spans="4:16" x14ac:dyDescent="0.25">
      <c r="D83" s="91" t="s">
        <v>51</v>
      </c>
      <c r="E83" s="329" t="s">
        <v>106</v>
      </c>
      <c r="F83" s="329"/>
      <c r="G83" s="329"/>
      <c r="H83" s="329"/>
      <c r="I83" s="53" t="s">
        <v>33</v>
      </c>
      <c r="J83" s="107">
        <f>IF(I83="Sim",ROUND(I84-(I84*I85),2),0)</f>
        <v>0</v>
      </c>
      <c r="K83" s="84">
        <f>J83*J$13</f>
        <v>0</v>
      </c>
      <c r="L83" s="85"/>
      <c r="M83" s="2"/>
      <c r="N83" s="2"/>
      <c r="O83" s="2"/>
      <c r="P83" s="2"/>
    </row>
    <row r="84" spans="4:16" x14ac:dyDescent="0.25">
      <c r="D84" s="108" t="s">
        <v>53</v>
      </c>
      <c r="E84" s="330" t="s">
        <v>99</v>
      </c>
      <c r="F84" s="330"/>
      <c r="G84" s="330"/>
      <c r="H84" s="330"/>
      <c r="I84" s="100"/>
      <c r="J84" s="331" t="s">
        <v>42</v>
      </c>
      <c r="K84" s="332"/>
      <c r="L84" s="48"/>
      <c r="M84" s="2"/>
      <c r="N84" s="2"/>
      <c r="O84" s="2"/>
      <c r="P84" s="2"/>
    </row>
    <row r="85" spans="4:16" x14ac:dyDescent="0.25">
      <c r="D85" s="108" t="s">
        <v>107</v>
      </c>
      <c r="E85" s="330" t="s">
        <v>108</v>
      </c>
      <c r="F85" s="330"/>
      <c r="G85" s="330"/>
      <c r="H85" s="330"/>
      <c r="I85" s="101"/>
      <c r="J85" s="331" t="s">
        <v>42</v>
      </c>
      <c r="K85" s="332"/>
      <c r="L85" s="48"/>
      <c r="M85" s="2"/>
      <c r="N85" s="2"/>
      <c r="O85" s="2"/>
      <c r="P85" s="2"/>
    </row>
    <row r="86" spans="4:16" x14ac:dyDescent="0.25">
      <c r="D86" s="108" t="s">
        <v>55</v>
      </c>
      <c r="E86" s="320" t="s">
        <v>109</v>
      </c>
      <c r="F86" s="321"/>
      <c r="G86" s="321"/>
      <c r="H86" s="321"/>
      <c r="I86" s="49" t="s">
        <v>42</v>
      </c>
      <c r="J86" s="35"/>
      <c r="K86" s="67">
        <f>J86*J$13</f>
        <v>0</v>
      </c>
      <c r="L86" s="68"/>
      <c r="M86" s="2"/>
      <c r="N86" s="2"/>
      <c r="O86" s="2"/>
      <c r="P86" s="2"/>
    </row>
    <row r="87" spans="4:16" x14ac:dyDescent="0.25">
      <c r="D87" s="108" t="s">
        <v>57</v>
      </c>
      <c r="E87" s="320" t="s">
        <v>109</v>
      </c>
      <c r="F87" s="321"/>
      <c r="G87" s="321"/>
      <c r="H87" s="321"/>
      <c r="I87" s="49" t="s">
        <v>42</v>
      </c>
      <c r="J87" s="35"/>
      <c r="K87" s="67">
        <f>J87*J$13</f>
        <v>0</v>
      </c>
      <c r="L87" s="68"/>
      <c r="M87" s="2"/>
      <c r="N87" s="2"/>
      <c r="O87" s="2"/>
      <c r="P87" s="2"/>
    </row>
    <row r="88" spans="4:16" x14ac:dyDescent="0.25">
      <c r="D88" s="276" t="s">
        <v>69</v>
      </c>
      <c r="E88" s="277"/>
      <c r="F88" s="277"/>
      <c r="G88" s="277"/>
      <c r="H88" s="277"/>
      <c r="I88" s="278"/>
      <c r="J88" s="109">
        <f>SUM(J66,J71,J75,J81,J82,J83,J86,J87,J78)</f>
        <v>0</v>
      </c>
      <c r="K88" s="110">
        <f>J88*J16</f>
        <v>0</v>
      </c>
      <c r="L88" s="111"/>
      <c r="M88" s="2"/>
      <c r="N88" s="2"/>
      <c r="O88" s="2"/>
      <c r="P88" s="2"/>
    </row>
    <row r="89" spans="4:16" x14ac:dyDescent="0.25">
      <c r="D89" s="112"/>
      <c r="E89" s="113"/>
      <c r="F89" s="113"/>
      <c r="G89" s="113"/>
      <c r="H89" s="113"/>
      <c r="I89" s="113"/>
      <c r="J89" s="114"/>
      <c r="K89" s="14"/>
      <c r="L89" s="2"/>
      <c r="M89" s="2"/>
      <c r="N89" s="2"/>
      <c r="O89" s="2"/>
      <c r="P89" s="2"/>
    </row>
    <row r="90" spans="4:16" ht="25.5" x14ac:dyDescent="0.25">
      <c r="D90" s="115">
        <v>2</v>
      </c>
      <c r="E90" s="322" t="s">
        <v>110</v>
      </c>
      <c r="F90" s="323"/>
      <c r="G90" s="323"/>
      <c r="H90" s="323"/>
      <c r="I90" s="324"/>
      <c r="J90" s="61" t="s">
        <v>27</v>
      </c>
      <c r="K90" s="62" t="s">
        <v>28</v>
      </c>
      <c r="L90" s="63"/>
      <c r="M90" s="2"/>
      <c r="N90" s="2"/>
      <c r="O90" s="2"/>
      <c r="P90" s="2"/>
    </row>
    <row r="91" spans="4:16" x14ac:dyDescent="0.25">
      <c r="D91" s="22" t="s">
        <v>111</v>
      </c>
      <c r="E91" s="319" t="s">
        <v>112</v>
      </c>
      <c r="F91" s="319"/>
      <c r="G91" s="319"/>
      <c r="H91" s="319"/>
      <c r="I91" s="319"/>
      <c r="J91" s="92">
        <f>J52</f>
        <v>0</v>
      </c>
      <c r="K91" s="116">
        <f>J91*J$13</f>
        <v>0</v>
      </c>
      <c r="L91" s="117"/>
      <c r="M91" s="2"/>
      <c r="N91" s="2"/>
      <c r="O91" s="2"/>
      <c r="P91" s="2"/>
    </row>
    <row r="92" spans="4:16" x14ac:dyDescent="0.25">
      <c r="D92" s="22" t="s">
        <v>113</v>
      </c>
      <c r="E92" s="319" t="s">
        <v>114</v>
      </c>
      <c r="F92" s="319"/>
      <c r="G92" s="319"/>
      <c r="H92" s="319"/>
      <c r="I92" s="319"/>
      <c r="J92" s="92">
        <f>J63</f>
        <v>0</v>
      </c>
      <c r="K92" s="116">
        <f>J92*J$13</f>
        <v>0</v>
      </c>
      <c r="L92" s="117"/>
      <c r="M92" s="2"/>
      <c r="N92" s="2"/>
      <c r="O92" s="2"/>
      <c r="P92" s="2"/>
    </row>
    <row r="93" spans="4:16" x14ac:dyDescent="0.25">
      <c r="D93" s="22" t="s">
        <v>115</v>
      </c>
      <c r="E93" s="319" t="s">
        <v>116</v>
      </c>
      <c r="F93" s="319"/>
      <c r="G93" s="319"/>
      <c r="H93" s="319"/>
      <c r="I93" s="319"/>
      <c r="J93" s="92">
        <f>J88</f>
        <v>0</v>
      </c>
      <c r="K93" s="116">
        <f>J93*J$13</f>
        <v>0</v>
      </c>
      <c r="L93" s="117"/>
      <c r="M93" s="2"/>
      <c r="N93" s="2"/>
      <c r="O93" s="2"/>
      <c r="P93" s="2"/>
    </row>
    <row r="94" spans="4:16" x14ac:dyDescent="0.25">
      <c r="D94" s="314" t="s">
        <v>69</v>
      </c>
      <c r="E94" s="315"/>
      <c r="F94" s="315"/>
      <c r="G94" s="315"/>
      <c r="H94" s="315"/>
      <c r="I94" s="315"/>
      <c r="J94" s="118">
        <f>SUM(J91:J93)</f>
        <v>0</v>
      </c>
      <c r="K94" s="110">
        <f>J94*J$13</f>
        <v>0</v>
      </c>
      <c r="L94" s="111"/>
      <c r="M94" s="2"/>
      <c r="N94" s="2"/>
      <c r="O94" s="2"/>
      <c r="P94" s="2"/>
    </row>
    <row r="95" spans="4:16" x14ac:dyDescent="0.25">
      <c r="D95" s="12"/>
      <c r="E95" s="119"/>
      <c r="F95" s="120"/>
      <c r="G95" s="121"/>
      <c r="H95" s="121"/>
      <c r="I95" s="121"/>
      <c r="J95" s="121"/>
      <c r="K95" s="14"/>
      <c r="L95" s="2"/>
      <c r="M95" s="2"/>
      <c r="N95" s="2"/>
      <c r="O95" s="2"/>
      <c r="P95" s="2"/>
    </row>
    <row r="96" spans="4:16" x14ac:dyDescent="0.25">
      <c r="D96" s="233" t="s">
        <v>117</v>
      </c>
      <c r="E96" s="234"/>
      <c r="F96" s="234"/>
      <c r="G96" s="234"/>
      <c r="H96" s="234"/>
      <c r="I96" s="234"/>
      <c r="J96" s="234"/>
      <c r="K96" s="235"/>
      <c r="L96" s="122"/>
      <c r="M96" s="2"/>
      <c r="N96" s="2"/>
      <c r="O96" s="2"/>
      <c r="P96" s="2"/>
    </row>
    <row r="97" spans="4:16" ht="24" x14ac:dyDescent="0.25">
      <c r="D97" s="115">
        <v>3</v>
      </c>
      <c r="E97" s="255" t="s">
        <v>118</v>
      </c>
      <c r="F97" s="255"/>
      <c r="G97" s="255"/>
      <c r="H97" s="255"/>
      <c r="I97" s="60" t="s">
        <v>65</v>
      </c>
      <c r="J97" s="123" t="s">
        <v>27</v>
      </c>
      <c r="K97" s="124" t="s">
        <v>28</v>
      </c>
      <c r="L97" s="125"/>
      <c r="M97" s="2"/>
      <c r="N97" s="2"/>
      <c r="O97" s="2"/>
      <c r="P97" s="2"/>
    </row>
    <row r="98" spans="4:16" x14ac:dyDescent="0.25">
      <c r="D98" s="64" t="s">
        <v>29</v>
      </c>
      <c r="E98" s="238" t="s">
        <v>119</v>
      </c>
      <c r="F98" s="238"/>
      <c r="G98" s="238"/>
      <c r="H98" s="238"/>
      <c r="I98" s="65"/>
      <c r="J98" s="126">
        <f>ROUND(I98*J45,2)</f>
        <v>0</v>
      </c>
      <c r="K98" s="84">
        <f>J98*J$13</f>
        <v>0</v>
      </c>
      <c r="L98" s="85"/>
      <c r="M98" s="77"/>
      <c r="N98" s="77"/>
      <c r="O98" s="77"/>
      <c r="P98" s="77"/>
    </row>
    <row r="99" spans="4:16" x14ac:dyDescent="0.25">
      <c r="D99" s="75" t="s">
        <v>31</v>
      </c>
      <c r="E99" s="222" t="s">
        <v>120</v>
      </c>
      <c r="F99" s="222"/>
      <c r="G99" s="222"/>
      <c r="H99" s="222"/>
      <c r="I99" s="65"/>
      <c r="J99" s="76">
        <f>ROUND(I99*J45,2)</f>
        <v>0</v>
      </c>
      <c r="K99" s="84">
        <f t="shared" ref="K99:K104" si="1">J99*J$13</f>
        <v>0</v>
      </c>
      <c r="L99" s="85"/>
      <c r="M99" s="77"/>
      <c r="N99" s="77"/>
      <c r="O99" s="77"/>
      <c r="P99" s="77"/>
    </row>
    <row r="100" spans="4:16" x14ac:dyDescent="0.25">
      <c r="D100" s="75" t="s">
        <v>34</v>
      </c>
      <c r="E100" s="222" t="s">
        <v>121</v>
      </c>
      <c r="F100" s="222"/>
      <c r="G100" s="222"/>
      <c r="H100" s="222"/>
      <c r="I100" s="65"/>
      <c r="J100" s="76">
        <f>ROUND(I100*J45,2)</f>
        <v>0</v>
      </c>
      <c r="K100" s="84">
        <f t="shared" si="1"/>
        <v>0</v>
      </c>
      <c r="L100" s="85"/>
      <c r="M100" s="77"/>
      <c r="N100" s="77"/>
      <c r="O100" s="77"/>
      <c r="P100" s="77"/>
    </row>
    <row r="101" spans="4:16" x14ac:dyDescent="0.25">
      <c r="D101" s="64" t="s">
        <v>37</v>
      </c>
      <c r="E101" s="222" t="s">
        <v>122</v>
      </c>
      <c r="F101" s="222"/>
      <c r="G101" s="222"/>
      <c r="H101" s="222"/>
      <c r="I101" s="65"/>
      <c r="J101" s="126">
        <f>ROUND(I101*J45,2)</f>
        <v>0</v>
      </c>
      <c r="K101" s="84">
        <f t="shared" si="1"/>
        <v>0</v>
      </c>
      <c r="L101" s="85"/>
      <c r="M101" s="77"/>
      <c r="N101" s="77"/>
      <c r="O101" s="77"/>
      <c r="P101" s="77"/>
    </row>
    <row r="102" spans="4:16" x14ac:dyDescent="0.25">
      <c r="D102" s="75" t="s">
        <v>45</v>
      </c>
      <c r="E102" s="222" t="s">
        <v>123</v>
      </c>
      <c r="F102" s="222"/>
      <c r="G102" s="222"/>
      <c r="H102" s="222"/>
      <c r="I102" s="65"/>
      <c r="J102" s="76">
        <f>ROUND(I102*J45,2)</f>
        <v>0</v>
      </c>
      <c r="K102" s="84">
        <f t="shared" si="1"/>
        <v>0</v>
      </c>
      <c r="L102" s="85"/>
      <c r="M102" s="77"/>
      <c r="N102" s="77"/>
      <c r="O102" s="77"/>
      <c r="P102" s="77"/>
    </row>
    <row r="103" spans="4:16" x14ac:dyDescent="0.25">
      <c r="D103" s="75" t="s">
        <v>76</v>
      </c>
      <c r="E103" s="222" t="s">
        <v>124</v>
      </c>
      <c r="F103" s="222"/>
      <c r="G103" s="222"/>
      <c r="H103" s="222"/>
      <c r="I103" s="65"/>
      <c r="J103" s="76">
        <f>ROUND(I103*J45,2)</f>
        <v>0</v>
      </c>
      <c r="K103" s="84">
        <f t="shared" si="1"/>
        <v>0</v>
      </c>
      <c r="L103" s="85"/>
      <c r="M103" s="77"/>
      <c r="N103" s="77"/>
      <c r="O103" s="77"/>
      <c r="P103" s="77"/>
    </row>
    <row r="104" spans="4:16" x14ac:dyDescent="0.25">
      <c r="D104" s="314" t="s">
        <v>69</v>
      </c>
      <c r="E104" s="315"/>
      <c r="F104" s="315"/>
      <c r="G104" s="315"/>
      <c r="H104" s="315"/>
      <c r="I104" s="127"/>
      <c r="J104" s="54">
        <f>SUM(J98:J103)</f>
        <v>0</v>
      </c>
      <c r="K104" s="110">
        <f t="shared" si="1"/>
        <v>0</v>
      </c>
      <c r="L104" s="111"/>
      <c r="M104" s="77"/>
      <c r="N104" s="77"/>
      <c r="O104" s="77"/>
      <c r="P104" s="77"/>
    </row>
    <row r="105" spans="4:16" x14ac:dyDescent="0.25">
      <c r="D105" s="71"/>
      <c r="E105" s="128"/>
      <c r="F105" s="72"/>
      <c r="G105" s="72"/>
      <c r="H105" s="72"/>
      <c r="I105" s="73"/>
      <c r="J105" s="74"/>
      <c r="K105" s="14"/>
      <c r="L105" s="2"/>
      <c r="M105" s="77"/>
      <c r="N105" s="77"/>
      <c r="O105" s="77"/>
      <c r="P105" s="77"/>
    </row>
    <row r="106" spans="4:16" x14ac:dyDescent="0.25">
      <c r="D106" s="316" t="s">
        <v>125</v>
      </c>
      <c r="E106" s="317"/>
      <c r="F106" s="317"/>
      <c r="G106" s="317"/>
      <c r="H106" s="317"/>
      <c r="I106" s="317"/>
      <c r="J106" s="317"/>
      <c r="K106" s="318"/>
      <c r="L106" s="129"/>
      <c r="M106" s="2"/>
      <c r="N106" s="2"/>
      <c r="O106" s="2"/>
      <c r="P106" s="2"/>
    </row>
    <row r="107" spans="4:16" ht="25.5" x14ac:dyDescent="0.25">
      <c r="D107" s="130" t="s">
        <v>126</v>
      </c>
      <c r="E107" s="307" t="s">
        <v>127</v>
      </c>
      <c r="F107" s="308"/>
      <c r="G107" s="308"/>
      <c r="H107" s="308"/>
      <c r="I107" s="308"/>
      <c r="J107" s="61" t="s">
        <v>27</v>
      </c>
      <c r="K107" s="62" t="s">
        <v>28</v>
      </c>
      <c r="L107" s="63"/>
      <c r="M107" s="2"/>
      <c r="N107" s="2"/>
      <c r="O107" s="2"/>
      <c r="P107" s="2"/>
    </row>
    <row r="108" spans="4:16" x14ac:dyDescent="0.25">
      <c r="D108" s="131"/>
      <c r="E108" s="309" t="s">
        <v>128</v>
      </c>
      <c r="F108" s="310"/>
      <c r="G108" s="310"/>
      <c r="H108" s="310"/>
      <c r="I108" s="311"/>
      <c r="J108" s="312">
        <f>ROUND(J45+J49+J50,2)</f>
        <v>0</v>
      </c>
      <c r="K108" s="313"/>
      <c r="L108" s="132"/>
      <c r="M108" s="2"/>
      <c r="N108" s="2"/>
      <c r="O108" s="2"/>
      <c r="P108" s="2"/>
    </row>
    <row r="109" spans="4:16" x14ac:dyDescent="0.25">
      <c r="D109" s="133" t="s">
        <v>29</v>
      </c>
      <c r="E109" s="286" t="s">
        <v>129</v>
      </c>
      <c r="F109" s="287"/>
      <c r="G109" s="287"/>
      <c r="H109" s="288"/>
      <c r="I109" s="65"/>
      <c r="J109" s="134">
        <f>ROUND(I109*J45,2)</f>
        <v>0</v>
      </c>
      <c r="K109" s="84">
        <f>ROUND(J109*J$13,2)</f>
        <v>0</v>
      </c>
      <c r="L109" s="85"/>
      <c r="M109" s="77"/>
      <c r="N109" s="77"/>
      <c r="O109" s="77"/>
      <c r="P109" s="77"/>
    </row>
    <row r="110" spans="4:16" x14ac:dyDescent="0.25">
      <c r="D110" s="135" t="s">
        <v>31</v>
      </c>
      <c r="E110" s="289" t="s">
        <v>130</v>
      </c>
      <c r="F110" s="290"/>
      <c r="G110" s="290"/>
      <c r="H110" s="291"/>
      <c r="I110" s="65"/>
      <c r="J110" s="136">
        <f>ROUND(I110*J108,2)</f>
        <v>0</v>
      </c>
      <c r="K110" s="84">
        <f t="shared" ref="K110:K119" si="2">J110*J$13</f>
        <v>0</v>
      </c>
      <c r="L110" s="85"/>
      <c r="M110" s="77"/>
      <c r="N110" s="77"/>
      <c r="O110" s="77"/>
      <c r="P110" s="77"/>
    </row>
    <row r="111" spans="4:16" x14ac:dyDescent="0.25">
      <c r="D111" s="137" t="s">
        <v>34</v>
      </c>
      <c r="E111" s="289" t="s">
        <v>131</v>
      </c>
      <c r="F111" s="290"/>
      <c r="G111" s="290"/>
      <c r="H111" s="291"/>
      <c r="I111" s="65"/>
      <c r="J111" s="138">
        <f>ROUND(I111*J108,2)</f>
        <v>0</v>
      </c>
      <c r="K111" s="84">
        <f t="shared" si="2"/>
        <v>0</v>
      </c>
      <c r="L111" s="85"/>
      <c r="M111" s="77"/>
      <c r="N111" s="77"/>
      <c r="O111" s="77"/>
      <c r="P111" s="77"/>
    </row>
    <row r="112" spans="4:16" x14ac:dyDescent="0.25">
      <c r="D112" s="137" t="s">
        <v>37</v>
      </c>
      <c r="E112" s="289" t="s">
        <v>132</v>
      </c>
      <c r="F112" s="290"/>
      <c r="G112" s="290"/>
      <c r="H112" s="291"/>
      <c r="I112" s="65"/>
      <c r="J112" s="138">
        <f>ROUND(I112*J108,2)</f>
        <v>0</v>
      </c>
      <c r="K112" s="84">
        <f t="shared" si="2"/>
        <v>0</v>
      </c>
      <c r="L112" s="85"/>
      <c r="M112" s="77"/>
      <c r="N112" s="77"/>
      <c r="O112" s="77"/>
      <c r="P112" s="77"/>
    </row>
    <row r="113" spans="4:16" x14ac:dyDescent="0.25">
      <c r="D113" s="137" t="s">
        <v>45</v>
      </c>
      <c r="E113" s="292" t="s">
        <v>133</v>
      </c>
      <c r="F113" s="293"/>
      <c r="G113" s="293"/>
      <c r="H113" s="294"/>
      <c r="I113" s="65"/>
      <c r="J113" s="138">
        <f>ROUND(I113*J108,2)</f>
        <v>0</v>
      </c>
      <c r="K113" s="84">
        <f t="shared" si="2"/>
        <v>0</v>
      </c>
      <c r="L113" s="85"/>
      <c r="M113" s="77"/>
      <c r="N113" s="77"/>
      <c r="O113" s="77"/>
      <c r="P113" s="77"/>
    </row>
    <row r="114" spans="4:16" x14ac:dyDescent="0.25">
      <c r="D114" s="139" t="s">
        <v>76</v>
      </c>
      <c r="E114" s="292" t="s">
        <v>134</v>
      </c>
      <c r="F114" s="293"/>
      <c r="G114" s="293"/>
      <c r="H114" s="294"/>
      <c r="I114" s="65"/>
      <c r="J114" s="140">
        <f>ROUND(J45*I114,2)</f>
        <v>0</v>
      </c>
      <c r="K114" s="84">
        <f t="shared" si="2"/>
        <v>0</v>
      </c>
      <c r="L114" s="85"/>
      <c r="M114" s="77"/>
      <c r="N114" s="77"/>
      <c r="O114" s="77"/>
      <c r="P114" s="77"/>
    </row>
    <row r="115" spans="4:16" x14ac:dyDescent="0.25">
      <c r="D115" s="295" t="s">
        <v>135</v>
      </c>
      <c r="E115" s="296"/>
      <c r="F115" s="296"/>
      <c r="G115" s="296"/>
      <c r="H115" s="296"/>
      <c r="I115" s="297"/>
      <c r="J115" s="141">
        <f>ROUND(SUM(J109:J114),2)</f>
        <v>0</v>
      </c>
      <c r="K115" s="142">
        <f t="shared" si="2"/>
        <v>0</v>
      </c>
      <c r="L115" s="143"/>
      <c r="M115" s="77"/>
      <c r="N115" s="77"/>
      <c r="O115" s="77"/>
      <c r="P115" s="77"/>
    </row>
    <row r="116" spans="4:16" x14ac:dyDescent="0.25">
      <c r="D116" s="144" t="s">
        <v>51</v>
      </c>
      <c r="E116" s="298" t="s">
        <v>136</v>
      </c>
      <c r="F116" s="299"/>
      <c r="G116" s="299"/>
      <c r="H116" s="299"/>
      <c r="I116" s="65"/>
      <c r="J116" s="145">
        <f>ROUND(J115*I63,2)</f>
        <v>0</v>
      </c>
      <c r="K116" s="84">
        <f t="shared" si="2"/>
        <v>0</v>
      </c>
      <c r="L116" s="85"/>
      <c r="M116" s="77"/>
      <c r="N116" s="77"/>
      <c r="O116" s="77"/>
      <c r="P116" s="77"/>
    </row>
    <row r="117" spans="4:16" x14ac:dyDescent="0.25">
      <c r="D117" s="64" t="s">
        <v>57</v>
      </c>
      <c r="E117" s="257" t="s">
        <v>137</v>
      </c>
      <c r="F117" s="257"/>
      <c r="G117" s="300" t="s">
        <v>138</v>
      </c>
      <c r="H117" s="301"/>
      <c r="I117" s="304"/>
      <c r="J117" s="146">
        <f>ROUND(((((J75+J81+J82+J83)/30)*I117))/12,2)</f>
        <v>0</v>
      </c>
      <c r="K117" s="84">
        <f t="shared" si="2"/>
        <v>0</v>
      </c>
      <c r="L117" s="85"/>
      <c r="M117" s="77"/>
      <c r="N117" s="77"/>
      <c r="O117" s="77"/>
      <c r="P117" s="77"/>
    </row>
    <row r="118" spans="4:16" x14ac:dyDescent="0.25">
      <c r="D118" s="64" t="s">
        <v>59</v>
      </c>
      <c r="E118" s="306" t="s">
        <v>139</v>
      </c>
      <c r="F118" s="306"/>
      <c r="G118" s="302"/>
      <c r="H118" s="303"/>
      <c r="I118" s="305"/>
      <c r="J118" s="146">
        <f>ROUND(((J104/30)*I117)/12,2)</f>
        <v>0</v>
      </c>
      <c r="K118" s="84">
        <f t="shared" si="2"/>
        <v>0</v>
      </c>
      <c r="L118" s="85"/>
      <c r="M118" s="77"/>
      <c r="N118" s="77"/>
      <c r="O118" s="77"/>
      <c r="P118" s="77"/>
    </row>
    <row r="119" spans="4:16" x14ac:dyDescent="0.25">
      <c r="D119" s="276" t="s">
        <v>69</v>
      </c>
      <c r="E119" s="277"/>
      <c r="F119" s="277"/>
      <c r="G119" s="277"/>
      <c r="H119" s="277"/>
      <c r="I119" s="278"/>
      <c r="J119" s="147">
        <f>SUM(J115:J118)</f>
        <v>0</v>
      </c>
      <c r="K119" s="110">
        <f t="shared" si="2"/>
        <v>0</v>
      </c>
      <c r="L119" s="111"/>
      <c r="M119" s="77"/>
      <c r="N119" s="77"/>
      <c r="O119" s="77"/>
      <c r="P119" s="77"/>
    </row>
    <row r="120" spans="4:16" x14ac:dyDescent="0.25">
      <c r="D120" s="26"/>
      <c r="E120" s="148"/>
      <c r="F120" s="148"/>
      <c r="G120" s="148"/>
      <c r="H120" s="148"/>
      <c r="I120" s="148"/>
      <c r="J120" s="148"/>
      <c r="K120" s="14"/>
      <c r="L120" s="2"/>
      <c r="M120" s="77"/>
      <c r="N120" s="77"/>
      <c r="O120" s="77"/>
      <c r="P120" s="77"/>
    </row>
    <row r="121" spans="4:16" x14ac:dyDescent="0.25">
      <c r="D121" s="252" t="s">
        <v>140</v>
      </c>
      <c r="E121" s="253"/>
      <c r="F121" s="253"/>
      <c r="G121" s="253"/>
      <c r="H121" s="253"/>
      <c r="I121" s="253"/>
      <c r="J121" s="253"/>
      <c r="K121" s="254"/>
      <c r="L121" s="28"/>
      <c r="M121" s="2"/>
      <c r="N121" s="2"/>
      <c r="O121" s="2"/>
      <c r="P121" s="2"/>
    </row>
    <row r="122" spans="4:16" ht="25.5" x14ac:dyDescent="0.25">
      <c r="D122" s="149">
        <v>5</v>
      </c>
      <c r="E122" s="283" t="s">
        <v>141</v>
      </c>
      <c r="F122" s="284"/>
      <c r="G122" s="284"/>
      <c r="H122" s="284"/>
      <c r="I122" s="285"/>
      <c r="J122" s="150" t="s">
        <v>27</v>
      </c>
      <c r="K122" s="151" t="s">
        <v>28</v>
      </c>
      <c r="L122" s="63"/>
      <c r="M122" s="2"/>
      <c r="N122" s="2"/>
      <c r="O122" s="2"/>
      <c r="P122" s="2"/>
    </row>
    <row r="123" spans="4:16" x14ac:dyDescent="0.25">
      <c r="D123" s="133" t="s">
        <v>29</v>
      </c>
      <c r="E123" s="286" t="s">
        <v>142</v>
      </c>
      <c r="F123" s="287"/>
      <c r="G123" s="287"/>
      <c r="H123" s="287"/>
      <c r="I123" s="288"/>
      <c r="J123" s="152">
        <f>J150</f>
        <v>0</v>
      </c>
      <c r="K123" s="84">
        <f>J123*J$13</f>
        <v>0</v>
      </c>
      <c r="L123" s="85"/>
      <c r="M123" s="2"/>
      <c r="N123" s="2"/>
      <c r="O123" s="2"/>
      <c r="P123" s="2"/>
    </row>
    <row r="124" spans="4:16" x14ac:dyDescent="0.25">
      <c r="D124" s="144" t="s">
        <v>31</v>
      </c>
      <c r="E124" s="289" t="s">
        <v>143</v>
      </c>
      <c r="F124" s="290"/>
      <c r="G124" s="290"/>
      <c r="H124" s="290"/>
      <c r="I124" s="291"/>
      <c r="J124" s="140">
        <f>J174</f>
        <v>0</v>
      </c>
      <c r="K124" s="84">
        <f>J124*J$13</f>
        <v>0</v>
      </c>
      <c r="L124" s="85"/>
      <c r="M124" s="2"/>
      <c r="N124" s="2"/>
      <c r="O124" s="2"/>
      <c r="P124" s="2"/>
    </row>
    <row r="125" spans="4:16" x14ac:dyDescent="0.25">
      <c r="D125" s="144" t="s">
        <v>37</v>
      </c>
      <c r="E125" s="289" t="s">
        <v>144</v>
      </c>
      <c r="F125" s="290"/>
      <c r="G125" s="290"/>
      <c r="H125" s="290"/>
      <c r="I125" s="291"/>
      <c r="J125" s="140">
        <f>J198</f>
        <v>0</v>
      </c>
      <c r="K125" s="84">
        <f>J125*J$13</f>
        <v>0</v>
      </c>
      <c r="L125" s="85"/>
      <c r="M125" s="2"/>
      <c r="N125" s="2"/>
      <c r="O125" s="2"/>
      <c r="P125" s="2"/>
    </row>
    <row r="126" spans="4:16" x14ac:dyDescent="0.25">
      <c r="D126" s="276" t="s">
        <v>69</v>
      </c>
      <c r="E126" s="277"/>
      <c r="F126" s="277"/>
      <c r="G126" s="277"/>
      <c r="H126" s="277"/>
      <c r="I126" s="278"/>
      <c r="J126" s="153">
        <f>SUM(J123:J125)</f>
        <v>0</v>
      </c>
      <c r="K126" s="110">
        <f>J126*J$13</f>
        <v>0</v>
      </c>
      <c r="L126" s="111"/>
      <c r="M126" s="2"/>
      <c r="N126" s="2"/>
      <c r="O126" s="2"/>
      <c r="P126" s="2"/>
    </row>
    <row r="127" spans="4:16" x14ac:dyDescent="0.25">
      <c r="D127" s="154"/>
      <c r="E127" s="113"/>
      <c r="F127" s="113"/>
      <c r="G127" s="113"/>
      <c r="H127" s="113"/>
      <c r="I127" s="113"/>
      <c r="J127" s="155"/>
      <c r="K127" s="14"/>
      <c r="L127" s="2"/>
      <c r="M127" s="2"/>
      <c r="N127" s="2"/>
      <c r="O127" s="2"/>
      <c r="P127" s="2"/>
    </row>
    <row r="128" spans="4:16" x14ac:dyDescent="0.25">
      <c r="D128" s="279" t="s">
        <v>145</v>
      </c>
      <c r="E128" s="280"/>
      <c r="F128" s="280"/>
      <c r="G128" s="280"/>
      <c r="H128" s="280"/>
      <c r="I128" s="280"/>
      <c r="J128" s="280"/>
      <c r="K128" s="281"/>
      <c r="L128" s="156"/>
      <c r="M128" s="2"/>
      <c r="N128" s="2"/>
      <c r="O128" s="2"/>
      <c r="P128" s="2"/>
    </row>
    <row r="129" spans="4:16" ht="51" x14ac:dyDescent="0.25">
      <c r="D129" s="157" t="s">
        <v>146</v>
      </c>
      <c r="E129" s="282" t="s">
        <v>147</v>
      </c>
      <c r="F129" s="282"/>
      <c r="G129" s="158" t="s">
        <v>148</v>
      </c>
      <c r="H129" s="158" t="s">
        <v>149</v>
      </c>
      <c r="I129" s="158" t="s">
        <v>150</v>
      </c>
      <c r="J129" s="158" t="s">
        <v>151</v>
      </c>
      <c r="K129" s="159" t="s">
        <v>152</v>
      </c>
      <c r="L129" s="160"/>
      <c r="M129" s="77"/>
      <c r="N129" s="77"/>
      <c r="O129" s="77"/>
      <c r="P129" s="77"/>
    </row>
    <row r="130" spans="4:16" x14ac:dyDescent="0.25">
      <c r="D130" s="161">
        <v>1</v>
      </c>
      <c r="E130" s="275"/>
      <c r="F130" s="275"/>
      <c r="G130" s="162"/>
      <c r="H130" s="163"/>
      <c r="I130" s="163"/>
      <c r="J130" s="66">
        <f t="shared" ref="J130:J149" si="3">IF(E130&lt;&gt;"",ROUND(G130*I130/H130,2),0)</f>
        <v>0</v>
      </c>
      <c r="K130" s="164">
        <f t="shared" ref="K130:K149" si="4">J130*J$13</f>
        <v>0</v>
      </c>
      <c r="L130" s="165"/>
      <c r="M130" s="77"/>
      <c r="N130" s="77"/>
      <c r="O130" s="77"/>
      <c r="P130" s="77"/>
    </row>
    <row r="131" spans="4:16" x14ac:dyDescent="0.25">
      <c r="D131" s="161">
        <v>2</v>
      </c>
      <c r="E131" s="275"/>
      <c r="F131" s="275"/>
      <c r="G131" s="162"/>
      <c r="H131" s="163"/>
      <c r="I131" s="163"/>
      <c r="J131" s="66">
        <f t="shared" si="3"/>
        <v>0</v>
      </c>
      <c r="K131" s="164">
        <f t="shared" si="4"/>
        <v>0</v>
      </c>
      <c r="L131" s="165"/>
      <c r="M131" s="77"/>
      <c r="N131" s="77"/>
      <c r="O131" s="77"/>
      <c r="P131" s="77"/>
    </row>
    <row r="132" spans="4:16" x14ac:dyDescent="0.25">
      <c r="D132" s="161">
        <v>3</v>
      </c>
      <c r="E132" s="275"/>
      <c r="F132" s="275"/>
      <c r="G132" s="162"/>
      <c r="H132" s="163"/>
      <c r="I132" s="163"/>
      <c r="J132" s="66">
        <f t="shared" si="3"/>
        <v>0</v>
      </c>
      <c r="K132" s="164">
        <f t="shared" si="4"/>
        <v>0</v>
      </c>
      <c r="L132" s="165"/>
      <c r="M132" s="77"/>
      <c r="N132" s="77"/>
      <c r="O132" s="77"/>
      <c r="P132" s="77"/>
    </row>
    <row r="133" spans="4:16" x14ac:dyDescent="0.25">
      <c r="D133" s="161">
        <v>4</v>
      </c>
      <c r="E133" s="275"/>
      <c r="F133" s="275"/>
      <c r="G133" s="162"/>
      <c r="H133" s="163"/>
      <c r="I133" s="163"/>
      <c r="J133" s="66">
        <f t="shared" si="3"/>
        <v>0</v>
      </c>
      <c r="K133" s="164">
        <f t="shared" si="4"/>
        <v>0</v>
      </c>
      <c r="L133" s="165"/>
      <c r="M133" s="77"/>
      <c r="N133" s="77"/>
      <c r="O133" s="77"/>
      <c r="P133" s="77"/>
    </row>
    <row r="134" spans="4:16" x14ac:dyDescent="0.25">
      <c r="D134" s="161">
        <v>5</v>
      </c>
      <c r="E134" s="275"/>
      <c r="F134" s="275"/>
      <c r="G134" s="162"/>
      <c r="H134" s="163"/>
      <c r="I134" s="163"/>
      <c r="J134" s="66">
        <f t="shared" si="3"/>
        <v>0</v>
      </c>
      <c r="K134" s="164">
        <f t="shared" si="4"/>
        <v>0</v>
      </c>
      <c r="L134" s="165"/>
      <c r="M134" s="77"/>
      <c r="N134" s="77"/>
      <c r="O134" s="77"/>
      <c r="P134" s="77"/>
    </row>
    <row r="135" spans="4:16" x14ac:dyDescent="0.25">
      <c r="D135" s="161">
        <v>6</v>
      </c>
      <c r="E135" s="275"/>
      <c r="F135" s="275"/>
      <c r="G135" s="162"/>
      <c r="H135" s="163"/>
      <c r="I135" s="163"/>
      <c r="J135" s="66">
        <f t="shared" si="3"/>
        <v>0</v>
      </c>
      <c r="K135" s="164">
        <f t="shared" si="4"/>
        <v>0</v>
      </c>
      <c r="L135" s="165"/>
      <c r="M135" s="77"/>
      <c r="N135" s="77"/>
      <c r="O135" s="77"/>
      <c r="P135" s="77"/>
    </row>
    <row r="136" spans="4:16" x14ac:dyDescent="0.25">
      <c r="D136" s="161">
        <v>7</v>
      </c>
      <c r="E136" s="275"/>
      <c r="F136" s="275"/>
      <c r="G136" s="162"/>
      <c r="H136" s="163"/>
      <c r="I136" s="163"/>
      <c r="J136" s="66">
        <f t="shared" si="3"/>
        <v>0</v>
      </c>
      <c r="K136" s="164">
        <f t="shared" si="4"/>
        <v>0</v>
      </c>
      <c r="L136" s="165"/>
      <c r="M136" s="77"/>
      <c r="N136" s="77"/>
      <c r="O136" s="77"/>
      <c r="P136" s="77"/>
    </row>
    <row r="137" spans="4:16" x14ac:dyDescent="0.25">
      <c r="D137" s="161">
        <v>8</v>
      </c>
      <c r="E137" s="275"/>
      <c r="F137" s="275"/>
      <c r="G137" s="162"/>
      <c r="H137" s="163"/>
      <c r="I137" s="163"/>
      <c r="J137" s="66">
        <f t="shared" si="3"/>
        <v>0</v>
      </c>
      <c r="K137" s="164">
        <f t="shared" si="4"/>
        <v>0</v>
      </c>
      <c r="L137" s="165"/>
      <c r="M137" s="77"/>
      <c r="N137" s="77"/>
      <c r="O137" s="77"/>
      <c r="P137" s="77"/>
    </row>
    <row r="138" spans="4:16" x14ac:dyDescent="0.25">
      <c r="D138" s="161">
        <v>9</v>
      </c>
      <c r="E138" s="275"/>
      <c r="F138" s="275"/>
      <c r="G138" s="162"/>
      <c r="H138" s="163"/>
      <c r="I138" s="163"/>
      <c r="J138" s="66">
        <f t="shared" si="3"/>
        <v>0</v>
      </c>
      <c r="K138" s="164">
        <f t="shared" si="4"/>
        <v>0</v>
      </c>
      <c r="L138" s="165"/>
      <c r="M138" s="77"/>
      <c r="N138" s="77"/>
      <c r="O138" s="77"/>
      <c r="P138" s="77"/>
    </row>
    <row r="139" spans="4:16" x14ac:dyDescent="0.25">
      <c r="D139" s="161">
        <v>10</v>
      </c>
      <c r="E139" s="275"/>
      <c r="F139" s="275"/>
      <c r="G139" s="162"/>
      <c r="H139" s="163"/>
      <c r="I139" s="163"/>
      <c r="J139" s="66">
        <f t="shared" si="3"/>
        <v>0</v>
      </c>
      <c r="K139" s="164">
        <f t="shared" si="4"/>
        <v>0</v>
      </c>
      <c r="L139" s="165"/>
      <c r="M139" s="77"/>
      <c r="N139" s="77"/>
      <c r="O139" s="77"/>
      <c r="P139" s="77"/>
    </row>
    <row r="140" spans="4:16" x14ac:dyDescent="0.25">
      <c r="D140" s="161">
        <v>11</v>
      </c>
      <c r="E140" s="275"/>
      <c r="F140" s="275"/>
      <c r="G140" s="162"/>
      <c r="H140" s="163"/>
      <c r="I140" s="163"/>
      <c r="J140" s="66">
        <f t="shared" si="3"/>
        <v>0</v>
      </c>
      <c r="K140" s="164">
        <f t="shared" si="4"/>
        <v>0</v>
      </c>
      <c r="L140" s="165"/>
      <c r="M140" s="77"/>
      <c r="N140" s="77"/>
      <c r="O140" s="77"/>
      <c r="P140" s="77"/>
    </row>
    <row r="141" spans="4:16" x14ac:dyDescent="0.25">
      <c r="D141" s="161">
        <v>12</v>
      </c>
      <c r="E141" s="271"/>
      <c r="F141" s="271"/>
      <c r="G141" s="162"/>
      <c r="H141" s="163"/>
      <c r="I141" s="163"/>
      <c r="J141" s="66">
        <f t="shared" si="3"/>
        <v>0</v>
      </c>
      <c r="K141" s="164">
        <f t="shared" si="4"/>
        <v>0</v>
      </c>
      <c r="L141" s="165"/>
      <c r="M141" s="77"/>
      <c r="N141" s="77"/>
      <c r="O141" s="77"/>
      <c r="P141" s="77"/>
    </row>
    <row r="142" spans="4:16" x14ac:dyDescent="0.25">
      <c r="D142" s="161">
        <v>13</v>
      </c>
      <c r="E142" s="271"/>
      <c r="F142" s="271"/>
      <c r="G142" s="162"/>
      <c r="H142" s="163"/>
      <c r="I142" s="163"/>
      <c r="J142" s="66">
        <f t="shared" si="3"/>
        <v>0</v>
      </c>
      <c r="K142" s="164">
        <f t="shared" si="4"/>
        <v>0</v>
      </c>
      <c r="L142" s="165"/>
      <c r="M142" s="2"/>
      <c r="N142" s="2"/>
      <c r="O142" s="2"/>
      <c r="P142" s="2"/>
    </row>
    <row r="143" spans="4:16" x14ac:dyDescent="0.25">
      <c r="D143" s="161">
        <v>14</v>
      </c>
      <c r="E143" s="271"/>
      <c r="F143" s="271"/>
      <c r="G143" s="162"/>
      <c r="H143" s="163"/>
      <c r="I143" s="163"/>
      <c r="J143" s="66">
        <f t="shared" si="3"/>
        <v>0</v>
      </c>
      <c r="K143" s="164">
        <f t="shared" si="4"/>
        <v>0</v>
      </c>
      <c r="L143" s="165"/>
      <c r="M143" s="2"/>
      <c r="N143" s="2"/>
      <c r="O143" s="2"/>
      <c r="P143" s="2"/>
    </row>
    <row r="144" spans="4:16" x14ac:dyDescent="0.25">
      <c r="D144" s="161">
        <v>15</v>
      </c>
      <c r="E144" s="271"/>
      <c r="F144" s="271"/>
      <c r="G144" s="162"/>
      <c r="H144" s="163"/>
      <c r="I144" s="163"/>
      <c r="J144" s="66">
        <f t="shared" si="3"/>
        <v>0</v>
      </c>
      <c r="K144" s="164">
        <f t="shared" si="4"/>
        <v>0</v>
      </c>
      <c r="L144" s="165"/>
      <c r="M144" s="2"/>
      <c r="N144" s="2"/>
      <c r="O144" s="2"/>
      <c r="P144" s="2"/>
    </row>
    <row r="145" spans="4:16" x14ac:dyDescent="0.25">
      <c r="D145" s="161">
        <v>16</v>
      </c>
      <c r="E145" s="271"/>
      <c r="F145" s="271"/>
      <c r="G145" s="162"/>
      <c r="H145" s="163"/>
      <c r="I145" s="163"/>
      <c r="J145" s="66">
        <f t="shared" si="3"/>
        <v>0</v>
      </c>
      <c r="K145" s="164">
        <f t="shared" si="4"/>
        <v>0</v>
      </c>
      <c r="L145" s="165"/>
      <c r="M145" s="2"/>
      <c r="N145" s="2"/>
      <c r="O145" s="2"/>
      <c r="P145" s="2"/>
    </row>
    <row r="146" spans="4:16" x14ac:dyDescent="0.25">
      <c r="D146" s="161">
        <v>17</v>
      </c>
      <c r="E146" s="271"/>
      <c r="F146" s="271"/>
      <c r="G146" s="162"/>
      <c r="H146" s="163"/>
      <c r="I146" s="163"/>
      <c r="J146" s="66">
        <f t="shared" si="3"/>
        <v>0</v>
      </c>
      <c r="K146" s="164">
        <f t="shared" si="4"/>
        <v>0</v>
      </c>
      <c r="L146" s="165"/>
      <c r="M146" s="2"/>
      <c r="N146" s="2"/>
      <c r="O146" s="2"/>
      <c r="P146" s="2"/>
    </row>
    <row r="147" spans="4:16" x14ac:dyDescent="0.25">
      <c r="D147" s="161">
        <v>18</v>
      </c>
      <c r="E147" s="271"/>
      <c r="F147" s="271"/>
      <c r="G147" s="162"/>
      <c r="H147" s="163"/>
      <c r="I147" s="163"/>
      <c r="J147" s="66">
        <f t="shared" si="3"/>
        <v>0</v>
      </c>
      <c r="K147" s="164">
        <f t="shared" si="4"/>
        <v>0</v>
      </c>
      <c r="L147" s="165"/>
      <c r="M147" s="2"/>
      <c r="N147" s="2"/>
      <c r="O147" s="2"/>
      <c r="P147" s="2"/>
    </row>
    <row r="148" spans="4:16" x14ac:dyDescent="0.25">
      <c r="D148" s="161">
        <v>19</v>
      </c>
      <c r="E148" s="271"/>
      <c r="F148" s="271"/>
      <c r="G148" s="162"/>
      <c r="H148" s="163"/>
      <c r="I148" s="163"/>
      <c r="J148" s="66">
        <f t="shared" si="3"/>
        <v>0</v>
      </c>
      <c r="K148" s="164">
        <f t="shared" si="4"/>
        <v>0</v>
      </c>
      <c r="L148" s="165"/>
      <c r="M148" s="2"/>
      <c r="N148" s="2"/>
      <c r="O148" s="2"/>
      <c r="P148" s="2"/>
    </row>
    <row r="149" spans="4:16" x14ac:dyDescent="0.25">
      <c r="D149" s="161">
        <v>20</v>
      </c>
      <c r="E149" s="271"/>
      <c r="F149" s="271"/>
      <c r="G149" s="162"/>
      <c r="H149" s="163"/>
      <c r="I149" s="163"/>
      <c r="J149" s="66">
        <f t="shared" si="3"/>
        <v>0</v>
      </c>
      <c r="K149" s="164">
        <f t="shared" si="4"/>
        <v>0</v>
      </c>
      <c r="L149" s="165"/>
      <c r="M149" s="2"/>
      <c r="N149" s="2"/>
      <c r="O149" s="2"/>
      <c r="P149" s="2"/>
    </row>
    <row r="150" spans="4:16" x14ac:dyDescent="0.25">
      <c r="D150" s="259" t="s">
        <v>153</v>
      </c>
      <c r="E150" s="260"/>
      <c r="F150" s="260"/>
      <c r="G150" s="260"/>
      <c r="H150" s="260"/>
      <c r="I150" s="260"/>
      <c r="J150" s="118">
        <f>SUBTOTAL(9,J130:J149)</f>
        <v>0</v>
      </c>
      <c r="K150" s="55">
        <f>J150*J$13</f>
        <v>0</v>
      </c>
      <c r="L150" s="70"/>
      <c r="M150" s="2"/>
      <c r="N150" s="2"/>
      <c r="O150" s="2"/>
      <c r="P150" s="2"/>
    </row>
    <row r="151" spans="4:16" x14ac:dyDescent="0.25">
      <c r="D151" s="12"/>
      <c r="E151" s="166"/>
      <c r="F151" s="166"/>
      <c r="G151" s="166"/>
      <c r="H151" s="166"/>
      <c r="I151" s="166"/>
      <c r="J151" s="167"/>
      <c r="K151" s="14"/>
      <c r="L151" s="2"/>
      <c r="M151" s="2"/>
      <c r="N151" s="2"/>
      <c r="O151" s="2"/>
      <c r="P151" s="2"/>
    </row>
    <row r="152" spans="4:16" x14ac:dyDescent="0.25">
      <c r="D152" s="272" t="s">
        <v>154</v>
      </c>
      <c r="E152" s="273"/>
      <c r="F152" s="273"/>
      <c r="G152" s="273"/>
      <c r="H152" s="273"/>
      <c r="I152" s="273"/>
      <c r="J152" s="273"/>
      <c r="K152" s="274"/>
      <c r="L152" s="168"/>
      <c r="M152" s="2"/>
      <c r="N152" s="2"/>
      <c r="O152" s="2"/>
      <c r="P152" s="2"/>
    </row>
    <row r="153" spans="4:16" ht="38.25" x14ac:dyDescent="0.25">
      <c r="D153" s="169" t="s">
        <v>155</v>
      </c>
      <c r="E153" s="268" t="s">
        <v>156</v>
      </c>
      <c r="F153" s="268"/>
      <c r="G153" s="170" t="s">
        <v>157</v>
      </c>
      <c r="H153" s="170" t="s">
        <v>158</v>
      </c>
      <c r="I153" s="171" t="s">
        <v>159</v>
      </c>
      <c r="J153" s="171" t="s">
        <v>160</v>
      </c>
      <c r="K153" s="172" t="s">
        <v>161</v>
      </c>
      <c r="L153" s="173"/>
      <c r="M153" s="2"/>
      <c r="N153" s="2"/>
      <c r="O153" s="2"/>
      <c r="P153" s="2"/>
    </row>
    <row r="154" spans="4:16" x14ac:dyDescent="0.25">
      <c r="D154" s="174">
        <v>1</v>
      </c>
      <c r="E154" s="271"/>
      <c r="F154" s="271"/>
      <c r="G154" s="175"/>
      <c r="H154" s="175"/>
      <c r="I154" s="176"/>
      <c r="J154" s="177">
        <f t="shared" ref="J154:J173" si="5">IF(I154&lt;&gt;0,IF((ROUND(I154*H154,2))&gt;0,ROUND(I154*H154,2),0),0)</f>
        <v>0</v>
      </c>
      <c r="K154" s="164">
        <f t="shared" ref="K154:K173" si="6">J154*J$13</f>
        <v>0</v>
      </c>
      <c r="L154" s="165"/>
      <c r="M154" s="2"/>
      <c r="N154" s="2"/>
      <c r="O154" s="2"/>
      <c r="P154" s="2"/>
    </row>
    <row r="155" spans="4:16" x14ac:dyDescent="0.25">
      <c r="D155" s="174">
        <v>2</v>
      </c>
      <c r="E155" s="271"/>
      <c r="F155" s="271"/>
      <c r="G155" s="175"/>
      <c r="H155" s="175"/>
      <c r="I155" s="176"/>
      <c r="J155" s="177">
        <f t="shared" si="5"/>
        <v>0</v>
      </c>
      <c r="K155" s="164">
        <f t="shared" si="6"/>
        <v>0</v>
      </c>
      <c r="L155" s="165"/>
      <c r="M155" s="2"/>
      <c r="N155" s="2"/>
      <c r="O155" s="2"/>
      <c r="P155" s="2"/>
    </row>
    <row r="156" spans="4:16" x14ac:dyDescent="0.25">
      <c r="D156" s="174">
        <v>3</v>
      </c>
      <c r="E156" s="271"/>
      <c r="F156" s="271"/>
      <c r="G156" s="175"/>
      <c r="H156" s="175"/>
      <c r="I156" s="176"/>
      <c r="J156" s="177">
        <f t="shared" si="5"/>
        <v>0</v>
      </c>
      <c r="K156" s="164">
        <f t="shared" si="6"/>
        <v>0</v>
      </c>
      <c r="L156" s="165"/>
      <c r="M156" s="2"/>
      <c r="N156" s="2"/>
      <c r="O156" s="2"/>
      <c r="P156" s="2"/>
    </row>
    <row r="157" spans="4:16" x14ac:dyDescent="0.25">
      <c r="D157" s="174">
        <v>4</v>
      </c>
      <c r="E157" s="271"/>
      <c r="F157" s="271"/>
      <c r="G157" s="175"/>
      <c r="H157" s="175"/>
      <c r="I157" s="176"/>
      <c r="J157" s="177">
        <f t="shared" si="5"/>
        <v>0</v>
      </c>
      <c r="K157" s="164">
        <f t="shared" si="6"/>
        <v>0</v>
      </c>
      <c r="L157" s="165"/>
      <c r="M157" s="2"/>
      <c r="N157" s="2"/>
      <c r="O157" s="2"/>
      <c r="P157" s="2"/>
    </row>
    <row r="158" spans="4:16" x14ac:dyDescent="0.25">
      <c r="D158" s="174">
        <v>5</v>
      </c>
      <c r="E158" s="271"/>
      <c r="F158" s="271"/>
      <c r="G158" s="175"/>
      <c r="H158" s="175"/>
      <c r="I158" s="176"/>
      <c r="J158" s="177">
        <f t="shared" si="5"/>
        <v>0</v>
      </c>
      <c r="K158" s="164">
        <f t="shared" si="6"/>
        <v>0</v>
      </c>
      <c r="L158" s="165"/>
      <c r="M158" s="2"/>
      <c r="N158" s="2"/>
      <c r="O158" s="2"/>
      <c r="P158" s="2"/>
    </row>
    <row r="159" spans="4:16" x14ac:dyDescent="0.25">
      <c r="D159" s="174">
        <v>6</v>
      </c>
      <c r="E159" s="271"/>
      <c r="F159" s="271"/>
      <c r="G159" s="175"/>
      <c r="H159" s="175"/>
      <c r="I159" s="176"/>
      <c r="J159" s="177">
        <f t="shared" si="5"/>
        <v>0</v>
      </c>
      <c r="K159" s="164">
        <f t="shared" si="6"/>
        <v>0</v>
      </c>
      <c r="L159" s="165"/>
      <c r="M159" s="2"/>
      <c r="N159" s="2"/>
      <c r="O159" s="2"/>
      <c r="P159" s="2"/>
    </row>
    <row r="160" spans="4:16" x14ac:dyDescent="0.25">
      <c r="D160" s="174">
        <v>7</v>
      </c>
      <c r="E160" s="271"/>
      <c r="F160" s="271"/>
      <c r="G160" s="175"/>
      <c r="H160" s="175"/>
      <c r="I160" s="176"/>
      <c r="J160" s="177">
        <f t="shared" si="5"/>
        <v>0</v>
      </c>
      <c r="K160" s="164">
        <f t="shared" si="6"/>
        <v>0</v>
      </c>
      <c r="L160" s="165"/>
      <c r="M160" s="2"/>
      <c r="N160" s="2"/>
      <c r="O160" s="2"/>
      <c r="P160" s="2"/>
    </row>
    <row r="161" spans="4:16" x14ac:dyDescent="0.25">
      <c r="D161" s="174">
        <v>8</v>
      </c>
      <c r="E161" s="271"/>
      <c r="F161" s="271"/>
      <c r="G161" s="175"/>
      <c r="H161" s="175"/>
      <c r="I161" s="176"/>
      <c r="J161" s="177">
        <f t="shared" si="5"/>
        <v>0</v>
      </c>
      <c r="K161" s="164">
        <f t="shared" si="6"/>
        <v>0</v>
      </c>
      <c r="L161" s="165"/>
      <c r="M161" s="2"/>
      <c r="N161" s="2"/>
      <c r="O161" s="2"/>
      <c r="P161" s="2"/>
    </row>
    <row r="162" spans="4:16" x14ac:dyDescent="0.25">
      <c r="D162" s="174">
        <v>9</v>
      </c>
      <c r="E162" s="271"/>
      <c r="F162" s="271"/>
      <c r="G162" s="175"/>
      <c r="H162" s="175"/>
      <c r="I162" s="176"/>
      <c r="J162" s="177">
        <f t="shared" si="5"/>
        <v>0</v>
      </c>
      <c r="K162" s="164">
        <f t="shared" si="6"/>
        <v>0</v>
      </c>
      <c r="L162" s="165"/>
      <c r="M162" s="2"/>
      <c r="N162" s="2"/>
      <c r="O162" s="2"/>
      <c r="P162" s="2"/>
    </row>
    <row r="163" spans="4:16" x14ac:dyDescent="0.25">
      <c r="D163" s="174">
        <v>10</v>
      </c>
      <c r="E163" s="271"/>
      <c r="F163" s="271"/>
      <c r="G163" s="175"/>
      <c r="H163" s="175"/>
      <c r="I163" s="176"/>
      <c r="J163" s="177">
        <f t="shared" si="5"/>
        <v>0</v>
      </c>
      <c r="K163" s="164">
        <f t="shared" si="6"/>
        <v>0</v>
      </c>
      <c r="L163" s="165"/>
      <c r="M163" s="2"/>
      <c r="N163" s="2"/>
      <c r="O163" s="2"/>
      <c r="P163" s="2"/>
    </row>
    <row r="164" spans="4:16" x14ac:dyDescent="0.25">
      <c r="D164" s="174">
        <v>11</v>
      </c>
      <c r="E164" s="271"/>
      <c r="F164" s="271"/>
      <c r="G164" s="175"/>
      <c r="H164" s="175"/>
      <c r="I164" s="176"/>
      <c r="J164" s="177">
        <f t="shared" si="5"/>
        <v>0</v>
      </c>
      <c r="K164" s="164">
        <f t="shared" si="6"/>
        <v>0</v>
      </c>
      <c r="L164" s="165"/>
      <c r="M164" s="2"/>
      <c r="N164" s="2"/>
      <c r="O164" s="2"/>
      <c r="P164" s="2"/>
    </row>
    <row r="165" spans="4:16" x14ac:dyDescent="0.25">
      <c r="D165" s="174">
        <v>12</v>
      </c>
      <c r="E165" s="271"/>
      <c r="F165" s="271"/>
      <c r="G165" s="175"/>
      <c r="H165" s="175"/>
      <c r="I165" s="176"/>
      <c r="J165" s="177">
        <f t="shared" si="5"/>
        <v>0</v>
      </c>
      <c r="K165" s="164">
        <f t="shared" si="6"/>
        <v>0</v>
      </c>
      <c r="L165" s="165"/>
      <c r="M165" s="2"/>
      <c r="N165" s="2"/>
      <c r="O165" s="2"/>
      <c r="P165" s="2"/>
    </row>
    <row r="166" spans="4:16" x14ac:dyDescent="0.25">
      <c r="D166" s="174">
        <v>13</v>
      </c>
      <c r="E166" s="271"/>
      <c r="F166" s="271"/>
      <c r="G166" s="175"/>
      <c r="H166" s="175"/>
      <c r="I166" s="176"/>
      <c r="J166" s="177">
        <f t="shared" si="5"/>
        <v>0</v>
      </c>
      <c r="K166" s="164">
        <f t="shared" si="6"/>
        <v>0</v>
      </c>
      <c r="L166" s="165"/>
      <c r="M166" s="2"/>
      <c r="N166" s="2"/>
      <c r="O166" s="2"/>
      <c r="P166" s="2"/>
    </row>
    <row r="167" spans="4:16" x14ac:dyDescent="0.25">
      <c r="D167" s="174">
        <v>14</v>
      </c>
      <c r="E167" s="271"/>
      <c r="F167" s="271"/>
      <c r="G167" s="175"/>
      <c r="H167" s="175"/>
      <c r="I167" s="176"/>
      <c r="J167" s="177">
        <f t="shared" si="5"/>
        <v>0</v>
      </c>
      <c r="K167" s="164">
        <f t="shared" si="6"/>
        <v>0</v>
      </c>
      <c r="L167" s="165"/>
      <c r="M167" s="2"/>
      <c r="N167" s="2"/>
      <c r="O167" s="2"/>
      <c r="P167" s="2"/>
    </row>
    <row r="168" spans="4:16" x14ac:dyDescent="0.25">
      <c r="D168" s="174">
        <v>15</v>
      </c>
      <c r="E168" s="271"/>
      <c r="F168" s="271"/>
      <c r="G168" s="175"/>
      <c r="H168" s="175"/>
      <c r="I168" s="176"/>
      <c r="J168" s="177">
        <f t="shared" si="5"/>
        <v>0</v>
      </c>
      <c r="K168" s="164">
        <f t="shared" si="6"/>
        <v>0</v>
      </c>
      <c r="L168" s="165"/>
      <c r="M168" s="2"/>
      <c r="N168" s="2"/>
      <c r="O168" s="2"/>
      <c r="P168" s="2"/>
    </row>
    <row r="169" spans="4:16" x14ac:dyDescent="0.25">
      <c r="D169" s="174">
        <v>16</v>
      </c>
      <c r="E169" s="271"/>
      <c r="F169" s="271"/>
      <c r="G169" s="175"/>
      <c r="H169" s="175"/>
      <c r="I169" s="176"/>
      <c r="J169" s="177">
        <f t="shared" si="5"/>
        <v>0</v>
      </c>
      <c r="K169" s="164">
        <f t="shared" si="6"/>
        <v>0</v>
      </c>
      <c r="L169" s="165"/>
      <c r="M169" s="2"/>
      <c r="N169" s="2"/>
      <c r="O169" s="2"/>
      <c r="P169" s="2"/>
    </row>
    <row r="170" spans="4:16" x14ac:dyDescent="0.25">
      <c r="D170" s="174">
        <v>17</v>
      </c>
      <c r="E170" s="271"/>
      <c r="F170" s="271"/>
      <c r="G170" s="175"/>
      <c r="H170" s="175"/>
      <c r="I170" s="176"/>
      <c r="J170" s="177">
        <f t="shared" si="5"/>
        <v>0</v>
      </c>
      <c r="K170" s="164">
        <f t="shared" si="6"/>
        <v>0</v>
      </c>
      <c r="L170" s="165"/>
      <c r="M170" s="2"/>
      <c r="N170" s="2"/>
      <c r="O170" s="2"/>
      <c r="P170" s="2"/>
    </row>
    <row r="171" spans="4:16" x14ac:dyDescent="0.25">
      <c r="D171" s="174">
        <v>18</v>
      </c>
      <c r="E171" s="271"/>
      <c r="F171" s="271"/>
      <c r="G171" s="175"/>
      <c r="H171" s="175"/>
      <c r="I171" s="176"/>
      <c r="J171" s="177">
        <f t="shared" si="5"/>
        <v>0</v>
      </c>
      <c r="K171" s="164">
        <f t="shared" si="6"/>
        <v>0</v>
      </c>
      <c r="L171" s="165"/>
      <c r="M171" s="2"/>
      <c r="N171" s="2"/>
      <c r="O171" s="2"/>
      <c r="P171" s="2"/>
    </row>
    <row r="172" spans="4:16" x14ac:dyDescent="0.25">
      <c r="D172" s="174">
        <v>19</v>
      </c>
      <c r="E172" s="271"/>
      <c r="F172" s="271"/>
      <c r="G172" s="175"/>
      <c r="H172" s="175"/>
      <c r="I172" s="176"/>
      <c r="J172" s="177">
        <f t="shared" si="5"/>
        <v>0</v>
      </c>
      <c r="K172" s="164">
        <f t="shared" si="6"/>
        <v>0</v>
      </c>
      <c r="L172" s="165"/>
      <c r="M172" s="2"/>
      <c r="N172" s="2"/>
      <c r="O172" s="2"/>
      <c r="P172" s="2"/>
    </row>
    <row r="173" spans="4:16" x14ac:dyDescent="0.25">
      <c r="D173" s="174">
        <v>20</v>
      </c>
      <c r="E173" s="271"/>
      <c r="F173" s="271"/>
      <c r="G173" s="175"/>
      <c r="H173" s="175"/>
      <c r="I173" s="176"/>
      <c r="J173" s="177">
        <f t="shared" si="5"/>
        <v>0</v>
      </c>
      <c r="K173" s="164">
        <f t="shared" si="6"/>
        <v>0</v>
      </c>
      <c r="L173" s="165"/>
      <c r="M173" s="2"/>
      <c r="N173" s="2"/>
      <c r="O173" s="2"/>
      <c r="P173" s="2"/>
    </row>
    <row r="174" spans="4:16" x14ac:dyDescent="0.25">
      <c r="D174" s="259" t="s">
        <v>153</v>
      </c>
      <c r="E174" s="260"/>
      <c r="F174" s="260"/>
      <c r="G174" s="260"/>
      <c r="H174" s="260"/>
      <c r="I174" s="260"/>
      <c r="J174" s="118">
        <f>SUBTOTAL(9,J154:J173)</f>
        <v>0</v>
      </c>
      <c r="K174" s="55">
        <f>J174*J$13</f>
        <v>0</v>
      </c>
      <c r="L174" s="70"/>
      <c r="M174" s="2"/>
      <c r="N174" s="2"/>
      <c r="O174" s="2"/>
      <c r="P174" s="2"/>
    </row>
    <row r="175" spans="4:16" x14ac:dyDescent="0.25">
      <c r="D175" s="12"/>
      <c r="E175" s="166"/>
      <c r="F175" s="166"/>
      <c r="G175" s="166"/>
      <c r="H175" s="166"/>
      <c r="I175" s="166"/>
      <c r="J175" s="167"/>
      <c r="K175" s="14"/>
      <c r="L175" s="2"/>
      <c r="M175" s="2"/>
      <c r="N175" s="2"/>
      <c r="O175" s="2"/>
      <c r="P175" s="2"/>
    </row>
    <row r="176" spans="4:16" x14ac:dyDescent="0.25">
      <c r="D176" s="272" t="s">
        <v>162</v>
      </c>
      <c r="E176" s="273"/>
      <c r="F176" s="273"/>
      <c r="G176" s="273"/>
      <c r="H176" s="273"/>
      <c r="I176" s="273"/>
      <c r="J176" s="273"/>
      <c r="K176" s="274"/>
      <c r="L176" s="168"/>
      <c r="M176" s="2"/>
      <c r="N176" s="2"/>
      <c r="O176" s="2"/>
      <c r="P176" s="2"/>
    </row>
    <row r="177" spans="4:16" ht="38.25" x14ac:dyDescent="0.25">
      <c r="D177" s="169" t="s">
        <v>155</v>
      </c>
      <c r="E177" s="268" t="s">
        <v>163</v>
      </c>
      <c r="F177" s="268"/>
      <c r="G177" s="171" t="s">
        <v>164</v>
      </c>
      <c r="H177" s="178" t="s">
        <v>165</v>
      </c>
      <c r="I177" s="171" t="s">
        <v>166</v>
      </c>
      <c r="J177" s="269" t="s">
        <v>167</v>
      </c>
      <c r="K177" s="270"/>
      <c r="L177" s="173"/>
      <c r="M177" s="2"/>
      <c r="N177" s="2"/>
      <c r="O177" s="2"/>
      <c r="P177" s="2"/>
    </row>
    <row r="178" spans="4:16" x14ac:dyDescent="0.25">
      <c r="D178" s="22">
        <v>1</v>
      </c>
      <c r="E178" s="265">
        <v>0</v>
      </c>
      <c r="F178" s="265"/>
      <c r="G178" s="175"/>
      <c r="H178" s="163"/>
      <c r="I178" s="179"/>
      <c r="J178" s="266" t="str">
        <f t="shared" ref="J178:J197" si="7">IF(G178&lt;&gt;"",ROUND(((I178*H178)/G178)/12,2),"")</f>
        <v/>
      </c>
      <c r="K178" s="267"/>
      <c r="L178" s="117"/>
      <c r="M178" s="2"/>
      <c r="N178" s="2"/>
      <c r="O178" s="2"/>
      <c r="P178" s="2"/>
    </row>
    <row r="179" spans="4:16" x14ac:dyDescent="0.25">
      <c r="D179" s="22">
        <v>2</v>
      </c>
      <c r="E179" s="265">
        <v>0</v>
      </c>
      <c r="F179" s="265"/>
      <c r="G179" s="175"/>
      <c r="H179" s="163"/>
      <c r="I179" s="179"/>
      <c r="J179" s="266" t="str">
        <f t="shared" si="7"/>
        <v/>
      </c>
      <c r="K179" s="267"/>
      <c r="L179" s="117"/>
      <c r="M179" s="2"/>
      <c r="N179" s="2"/>
      <c r="O179" s="2"/>
      <c r="P179" s="2"/>
    </row>
    <row r="180" spans="4:16" x14ac:dyDescent="0.25">
      <c r="D180" s="22">
        <v>3</v>
      </c>
      <c r="E180" s="265">
        <v>0</v>
      </c>
      <c r="F180" s="265"/>
      <c r="G180" s="175"/>
      <c r="H180" s="163"/>
      <c r="I180" s="179"/>
      <c r="J180" s="266" t="str">
        <f t="shared" si="7"/>
        <v/>
      </c>
      <c r="K180" s="267"/>
      <c r="L180" s="117"/>
      <c r="M180" s="2"/>
      <c r="N180" s="2"/>
      <c r="O180" s="2"/>
      <c r="P180" s="2"/>
    </row>
    <row r="181" spans="4:16" x14ac:dyDescent="0.25">
      <c r="D181" s="22">
        <v>4</v>
      </c>
      <c r="E181" s="265">
        <v>0</v>
      </c>
      <c r="F181" s="265"/>
      <c r="G181" s="175"/>
      <c r="H181" s="163"/>
      <c r="I181" s="179"/>
      <c r="J181" s="266" t="str">
        <f t="shared" si="7"/>
        <v/>
      </c>
      <c r="K181" s="267"/>
      <c r="L181" s="117"/>
      <c r="M181" s="2"/>
      <c r="N181" s="2"/>
      <c r="O181" s="2"/>
      <c r="P181" s="2"/>
    </row>
    <row r="182" spans="4:16" x14ac:dyDescent="0.25">
      <c r="D182" s="22">
        <v>5</v>
      </c>
      <c r="E182" s="265">
        <v>1</v>
      </c>
      <c r="F182" s="265"/>
      <c r="G182" s="175"/>
      <c r="H182" s="163"/>
      <c r="I182" s="179"/>
      <c r="J182" s="266" t="str">
        <f t="shared" si="7"/>
        <v/>
      </c>
      <c r="K182" s="267"/>
      <c r="L182" s="117"/>
      <c r="M182" s="2"/>
      <c r="N182" s="2"/>
      <c r="O182" s="2"/>
      <c r="P182" s="2"/>
    </row>
    <row r="183" spans="4:16" x14ac:dyDescent="0.25">
      <c r="D183" s="22">
        <v>6</v>
      </c>
      <c r="E183" s="265">
        <v>0</v>
      </c>
      <c r="F183" s="265"/>
      <c r="G183" s="175"/>
      <c r="H183" s="163"/>
      <c r="I183" s="179"/>
      <c r="J183" s="266" t="str">
        <f t="shared" si="7"/>
        <v/>
      </c>
      <c r="K183" s="267"/>
      <c r="L183" s="117"/>
      <c r="M183" s="2"/>
      <c r="N183" s="2"/>
      <c r="O183" s="2"/>
      <c r="P183" s="2"/>
    </row>
    <row r="184" spans="4:16" x14ac:dyDescent="0.25">
      <c r="D184" s="22">
        <v>7</v>
      </c>
      <c r="E184" s="265"/>
      <c r="F184" s="265"/>
      <c r="G184" s="175"/>
      <c r="H184" s="163"/>
      <c r="I184" s="179"/>
      <c r="J184" s="266" t="str">
        <f t="shared" si="7"/>
        <v/>
      </c>
      <c r="K184" s="267"/>
      <c r="L184" s="117"/>
      <c r="M184" s="2"/>
      <c r="N184" s="2"/>
      <c r="O184" s="2"/>
      <c r="P184" s="2"/>
    </row>
    <row r="185" spans="4:16" x14ac:dyDescent="0.25">
      <c r="D185" s="22">
        <v>8</v>
      </c>
      <c r="E185" s="265"/>
      <c r="F185" s="265"/>
      <c r="G185" s="175"/>
      <c r="H185" s="163"/>
      <c r="I185" s="179"/>
      <c r="J185" s="266" t="str">
        <f t="shared" si="7"/>
        <v/>
      </c>
      <c r="K185" s="267"/>
      <c r="L185" s="117"/>
      <c r="M185" s="2"/>
      <c r="N185" s="2"/>
      <c r="O185" s="2"/>
      <c r="P185" s="2"/>
    </row>
    <row r="186" spans="4:16" x14ac:dyDescent="0.25">
      <c r="D186" s="22">
        <v>9</v>
      </c>
      <c r="E186" s="265"/>
      <c r="F186" s="265"/>
      <c r="G186" s="175"/>
      <c r="H186" s="163"/>
      <c r="I186" s="179"/>
      <c r="J186" s="266" t="str">
        <f t="shared" si="7"/>
        <v/>
      </c>
      <c r="K186" s="267"/>
      <c r="L186" s="117"/>
      <c r="M186" s="2"/>
      <c r="N186" s="2"/>
      <c r="O186" s="2"/>
      <c r="P186" s="2"/>
    </row>
    <row r="187" spans="4:16" x14ac:dyDescent="0.25">
      <c r="D187" s="22">
        <v>10</v>
      </c>
      <c r="E187" s="265"/>
      <c r="F187" s="265"/>
      <c r="G187" s="175"/>
      <c r="H187" s="163"/>
      <c r="I187" s="179"/>
      <c r="J187" s="266" t="str">
        <f t="shared" si="7"/>
        <v/>
      </c>
      <c r="K187" s="267"/>
      <c r="L187" s="117"/>
      <c r="M187" s="2"/>
      <c r="N187" s="2"/>
      <c r="O187" s="2"/>
      <c r="P187" s="2"/>
    </row>
    <row r="188" spans="4:16" x14ac:dyDescent="0.25">
      <c r="D188" s="22">
        <v>11</v>
      </c>
      <c r="E188" s="265"/>
      <c r="F188" s="265"/>
      <c r="G188" s="175"/>
      <c r="H188" s="163"/>
      <c r="I188" s="179"/>
      <c r="J188" s="266" t="str">
        <f t="shared" si="7"/>
        <v/>
      </c>
      <c r="K188" s="267"/>
      <c r="L188" s="117"/>
      <c r="M188" s="2"/>
      <c r="N188" s="2"/>
      <c r="O188" s="2"/>
      <c r="P188" s="2"/>
    </row>
    <row r="189" spans="4:16" x14ac:dyDescent="0.25">
      <c r="D189" s="22">
        <v>12</v>
      </c>
      <c r="E189" s="265"/>
      <c r="F189" s="265"/>
      <c r="G189" s="175"/>
      <c r="H189" s="163"/>
      <c r="I189" s="179"/>
      <c r="J189" s="266" t="str">
        <f t="shared" si="7"/>
        <v/>
      </c>
      <c r="K189" s="267"/>
      <c r="L189" s="117"/>
      <c r="M189" s="2"/>
      <c r="N189" s="2"/>
      <c r="O189" s="2"/>
      <c r="P189" s="2"/>
    </row>
    <row r="190" spans="4:16" x14ac:dyDescent="0.25">
      <c r="D190" s="22">
        <v>13</v>
      </c>
      <c r="E190" s="265"/>
      <c r="F190" s="265"/>
      <c r="G190" s="175"/>
      <c r="H190" s="163"/>
      <c r="I190" s="179"/>
      <c r="J190" s="266" t="str">
        <f t="shared" si="7"/>
        <v/>
      </c>
      <c r="K190" s="267"/>
      <c r="L190" s="117"/>
      <c r="M190" s="2"/>
      <c r="N190" s="2"/>
      <c r="O190" s="2"/>
      <c r="P190" s="2"/>
    </row>
    <row r="191" spans="4:16" x14ac:dyDescent="0.25">
      <c r="D191" s="22">
        <v>14</v>
      </c>
      <c r="E191" s="265"/>
      <c r="F191" s="265"/>
      <c r="G191" s="175"/>
      <c r="H191" s="163"/>
      <c r="I191" s="179"/>
      <c r="J191" s="266" t="str">
        <f t="shared" si="7"/>
        <v/>
      </c>
      <c r="K191" s="267"/>
      <c r="L191" s="117"/>
      <c r="M191" s="2"/>
      <c r="N191" s="2"/>
      <c r="O191" s="2"/>
      <c r="P191" s="2"/>
    </row>
    <row r="192" spans="4:16" x14ac:dyDescent="0.25">
      <c r="D192" s="22">
        <v>15</v>
      </c>
      <c r="E192" s="265"/>
      <c r="F192" s="265"/>
      <c r="G192" s="175"/>
      <c r="H192" s="163"/>
      <c r="I192" s="179"/>
      <c r="J192" s="266" t="str">
        <f t="shared" si="7"/>
        <v/>
      </c>
      <c r="K192" s="267"/>
      <c r="L192" s="117"/>
      <c r="M192" s="2"/>
      <c r="N192" s="2"/>
      <c r="O192" s="2"/>
      <c r="P192" s="2"/>
    </row>
    <row r="193" spans="4:16" x14ac:dyDescent="0.25">
      <c r="D193" s="22">
        <v>16</v>
      </c>
      <c r="E193" s="265"/>
      <c r="F193" s="265"/>
      <c r="G193" s="175"/>
      <c r="H193" s="163"/>
      <c r="I193" s="179"/>
      <c r="J193" s="266" t="str">
        <f t="shared" si="7"/>
        <v/>
      </c>
      <c r="K193" s="267"/>
      <c r="L193" s="117"/>
      <c r="M193" s="2"/>
      <c r="N193" s="2"/>
      <c r="O193" s="2"/>
      <c r="P193" s="2"/>
    </row>
    <row r="194" spans="4:16" x14ac:dyDescent="0.25">
      <c r="D194" s="22">
        <v>17</v>
      </c>
      <c r="E194" s="265"/>
      <c r="F194" s="265"/>
      <c r="G194" s="175"/>
      <c r="H194" s="163"/>
      <c r="I194" s="179"/>
      <c r="J194" s="266" t="str">
        <f t="shared" si="7"/>
        <v/>
      </c>
      <c r="K194" s="267"/>
      <c r="L194" s="117"/>
      <c r="M194" s="2"/>
      <c r="N194" s="2"/>
      <c r="O194" s="2"/>
      <c r="P194" s="2"/>
    </row>
    <row r="195" spans="4:16" x14ac:dyDescent="0.25">
      <c r="D195" s="22">
        <v>18</v>
      </c>
      <c r="E195" s="265"/>
      <c r="F195" s="265"/>
      <c r="G195" s="175"/>
      <c r="H195" s="163"/>
      <c r="I195" s="179"/>
      <c r="J195" s="266" t="str">
        <f t="shared" si="7"/>
        <v/>
      </c>
      <c r="K195" s="267"/>
      <c r="L195" s="117"/>
      <c r="M195" s="2"/>
      <c r="N195" s="2"/>
      <c r="O195" s="2"/>
      <c r="P195" s="2"/>
    </row>
    <row r="196" spans="4:16" x14ac:dyDescent="0.25">
      <c r="D196" s="22">
        <v>19</v>
      </c>
      <c r="E196" s="265"/>
      <c r="F196" s="265"/>
      <c r="G196" s="175"/>
      <c r="H196" s="163"/>
      <c r="I196" s="179"/>
      <c r="J196" s="266" t="str">
        <f t="shared" si="7"/>
        <v/>
      </c>
      <c r="K196" s="267"/>
      <c r="L196" s="117"/>
      <c r="M196" s="2"/>
      <c r="N196" s="2"/>
      <c r="O196" s="2"/>
      <c r="P196" s="2"/>
    </row>
    <row r="197" spans="4:16" x14ac:dyDescent="0.25">
      <c r="D197" s="22">
        <v>20</v>
      </c>
      <c r="E197" s="265"/>
      <c r="F197" s="265"/>
      <c r="G197" s="175"/>
      <c r="H197" s="163"/>
      <c r="I197" s="179"/>
      <c r="J197" s="266" t="str">
        <f t="shared" si="7"/>
        <v/>
      </c>
      <c r="K197" s="267"/>
      <c r="L197" s="117"/>
      <c r="M197" s="2"/>
      <c r="N197" s="2"/>
      <c r="O197" s="2"/>
      <c r="P197" s="2"/>
    </row>
    <row r="198" spans="4:16" x14ac:dyDescent="0.25">
      <c r="D198" s="259" t="s">
        <v>153</v>
      </c>
      <c r="E198" s="260"/>
      <c r="F198" s="260"/>
      <c r="G198" s="260"/>
      <c r="H198" s="260"/>
      <c r="I198" s="260"/>
      <c r="J198" s="261">
        <f>SUBTOTAL(9,J178:J197)</f>
        <v>0</v>
      </c>
      <c r="K198" s="262"/>
      <c r="L198" s="111"/>
      <c r="M198" s="2"/>
      <c r="N198" s="2"/>
      <c r="O198" s="2"/>
      <c r="P198" s="2"/>
    </row>
    <row r="199" spans="4:16" x14ac:dyDescent="0.25">
      <c r="D199" s="154"/>
      <c r="E199" s="113"/>
      <c r="F199" s="113"/>
      <c r="G199" s="113"/>
      <c r="H199" s="113"/>
      <c r="I199" s="113"/>
      <c r="J199" s="155"/>
      <c r="K199" s="14"/>
      <c r="L199" s="2"/>
      <c r="M199" s="2"/>
      <c r="N199" s="2"/>
      <c r="O199" s="2"/>
      <c r="P199" s="2"/>
    </row>
    <row r="200" spans="4:16" ht="38.25" x14ac:dyDescent="0.25">
      <c r="D200" s="263" t="s">
        <v>168</v>
      </c>
      <c r="E200" s="264"/>
      <c r="F200" s="264"/>
      <c r="G200" s="264"/>
      <c r="H200" s="264"/>
      <c r="I200" s="264"/>
      <c r="J200" s="171" t="s">
        <v>160</v>
      </c>
      <c r="K200" s="172" t="s">
        <v>161</v>
      </c>
      <c r="L200" s="173"/>
      <c r="M200" s="2"/>
      <c r="N200" s="2"/>
      <c r="O200" s="2"/>
      <c r="P200" s="2"/>
    </row>
    <row r="201" spans="4:16" x14ac:dyDescent="0.25">
      <c r="D201" s="75" t="s">
        <v>29</v>
      </c>
      <c r="E201" s="222" t="s">
        <v>169</v>
      </c>
      <c r="F201" s="222"/>
      <c r="G201" s="222"/>
      <c r="H201" s="222"/>
      <c r="I201" s="222"/>
      <c r="J201" s="180">
        <f>J45</f>
        <v>0</v>
      </c>
      <c r="K201" s="181">
        <f t="shared" ref="K201:K206" si="8">J201*J$13</f>
        <v>0</v>
      </c>
      <c r="L201" s="182"/>
      <c r="M201" s="2"/>
      <c r="N201" s="2"/>
      <c r="O201" s="2"/>
      <c r="P201" s="2"/>
    </row>
    <row r="202" spans="4:16" x14ac:dyDescent="0.25">
      <c r="D202" s="75" t="s">
        <v>31</v>
      </c>
      <c r="E202" s="222" t="s">
        <v>63</v>
      </c>
      <c r="F202" s="222"/>
      <c r="G202" s="222"/>
      <c r="H202" s="222"/>
      <c r="I202" s="222"/>
      <c r="J202" s="180">
        <f>J94</f>
        <v>0</v>
      </c>
      <c r="K202" s="181">
        <f t="shared" si="8"/>
        <v>0</v>
      </c>
      <c r="L202" s="182"/>
      <c r="M202" s="2"/>
      <c r="N202" s="2"/>
      <c r="O202" s="2"/>
      <c r="P202" s="2"/>
    </row>
    <row r="203" spans="4:16" x14ac:dyDescent="0.25">
      <c r="D203" s="75" t="s">
        <v>34</v>
      </c>
      <c r="E203" s="222" t="s">
        <v>170</v>
      </c>
      <c r="F203" s="222"/>
      <c r="G203" s="222"/>
      <c r="H203" s="222"/>
      <c r="I203" s="222"/>
      <c r="J203" s="180">
        <f>J119</f>
        <v>0</v>
      </c>
      <c r="K203" s="181">
        <f t="shared" si="8"/>
        <v>0</v>
      </c>
      <c r="L203" s="182"/>
      <c r="M203" s="2"/>
      <c r="N203" s="2"/>
      <c r="O203" s="2"/>
      <c r="P203" s="2"/>
    </row>
    <row r="204" spans="4:16" x14ac:dyDescent="0.25">
      <c r="D204" s="75" t="s">
        <v>37</v>
      </c>
      <c r="E204" s="222" t="s">
        <v>125</v>
      </c>
      <c r="F204" s="222"/>
      <c r="G204" s="222"/>
      <c r="H204" s="222"/>
      <c r="I204" s="222"/>
      <c r="J204" s="180">
        <f>J119</f>
        <v>0</v>
      </c>
      <c r="K204" s="181">
        <f t="shared" si="8"/>
        <v>0</v>
      </c>
      <c r="L204" s="182"/>
      <c r="M204" s="2"/>
      <c r="N204" s="2"/>
      <c r="O204" s="2"/>
      <c r="P204" s="2"/>
    </row>
    <row r="205" spans="4:16" x14ac:dyDescent="0.25">
      <c r="D205" s="75" t="s">
        <v>45</v>
      </c>
      <c r="E205" s="222" t="s">
        <v>140</v>
      </c>
      <c r="F205" s="222"/>
      <c r="G205" s="222"/>
      <c r="H205" s="222"/>
      <c r="I205" s="222"/>
      <c r="J205" s="180">
        <f>J126</f>
        <v>0</v>
      </c>
      <c r="K205" s="181">
        <f t="shared" si="8"/>
        <v>0</v>
      </c>
      <c r="L205" s="182"/>
      <c r="M205" s="2"/>
      <c r="N205" s="2"/>
      <c r="O205" s="2"/>
      <c r="P205" s="2"/>
    </row>
    <row r="206" spans="4:16" x14ac:dyDescent="0.25">
      <c r="D206" s="250" t="s">
        <v>171</v>
      </c>
      <c r="E206" s="251"/>
      <c r="F206" s="251"/>
      <c r="G206" s="251"/>
      <c r="H206" s="251"/>
      <c r="I206" s="251"/>
      <c r="J206" s="183">
        <f>SUM(J201:J205)</f>
        <v>0</v>
      </c>
      <c r="K206" s="184">
        <f t="shared" si="8"/>
        <v>0</v>
      </c>
      <c r="L206" s="185"/>
      <c r="M206" s="2"/>
      <c r="N206" s="2"/>
      <c r="O206" s="2"/>
      <c r="P206" s="2"/>
    </row>
    <row r="207" spans="4:16" x14ac:dyDescent="0.25">
      <c r="D207" s="12"/>
      <c r="E207" s="13"/>
      <c r="F207" s="186"/>
      <c r="G207" s="187"/>
      <c r="H207" s="187"/>
      <c r="I207" s="187"/>
      <c r="J207" s="187"/>
      <c r="K207" s="14"/>
      <c r="L207" s="2"/>
      <c r="M207" s="2"/>
      <c r="N207" s="2"/>
      <c r="O207" s="2"/>
      <c r="P207" s="2"/>
    </row>
    <row r="208" spans="4:16" x14ac:dyDescent="0.25">
      <c r="D208" s="252" t="s">
        <v>172</v>
      </c>
      <c r="E208" s="253"/>
      <c r="F208" s="253"/>
      <c r="G208" s="253"/>
      <c r="H208" s="253"/>
      <c r="I208" s="253"/>
      <c r="J208" s="253"/>
      <c r="K208" s="254"/>
      <c r="L208" s="28"/>
      <c r="M208" s="2"/>
      <c r="N208" s="2"/>
      <c r="O208" s="2"/>
      <c r="P208" s="77"/>
    </row>
    <row r="209" spans="4:16" ht="38.25" x14ac:dyDescent="0.25">
      <c r="D209" s="79">
        <v>5</v>
      </c>
      <c r="E209" s="255" t="s">
        <v>173</v>
      </c>
      <c r="F209" s="255"/>
      <c r="G209" s="255"/>
      <c r="H209" s="255"/>
      <c r="I209" s="60" t="s">
        <v>174</v>
      </c>
      <c r="J209" s="188" t="s">
        <v>160</v>
      </c>
      <c r="K209" s="189" t="s">
        <v>161</v>
      </c>
      <c r="L209" s="190"/>
      <c r="M209" s="2"/>
      <c r="N209" s="2"/>
      <c r="O209" s="2"/>
      <c r="P209" s="77"/>
    </row>
    <row r="210" spans="4:16" x14ac:dyDescent="0.25">
      <c r="D210" s="75" t="s">
        <v>29</v>
      </c>
      <c r="E210" s="256" t="s">
        <v>175</v>
      </c>
      <c r="F210" s="257"/>
      <c r="G210" s="257"/>
      <c r="H210" s="258"/>
      <c r="I210" s="191"/>
      <c r="J210" s="76">
        <f>ROUND(J206*I210,2)</f>
        <v>0</v>
      </c>
      <c r="K210" s="67">
        <f>J210*J$13</f>
        <v>0</v>
      </c>
      <c r="L210" s="68"/>
      <c r="M210" s="2"/>
      <c r="N210" s="2"/>
      <c r="O210" s="2"/>
      <c r="P210" s="77"/>
    </row>
    <row r="211" spans="4:16" x14ac:dyDescent="0.25">
      <c r="D211" s="75" t="s">
        <v>31</v>
      </c>
      <c r="E211" s="238" t="s">
        <v>176</v>
      </c>
      <c r="F211" s="238"/>
      <c r="G211" s="238"/>
      <c r="H211" s="238"/>
      <c r="I211" s="191"/>
      <c r="J211" s="76">
        <f>ROUND((J206+J210)*I211,2)</f>
        <v>0</v>
      </c>
      <c r="K211" s="67">
        <f>J211*J$13</f>
        <v>0</v>
      </c>
      <c r="L211" s="68"/>
      <c r="M211" s="2"/>
      <c r="N211" s="2"/>
      <c r="O211" s="2"/>
      <c r="P211" s="77"/>
    </row>
    <row r="212" spans="4:16" x14ac:dyDescent="0.25">
      <c r="D212" s="239" t="s">
        <v>34</v>
      </c>
      <c r="E212" s="238" t="s">
        <v>177</v>
      </c>
      <c r="F212" s="238"/>
      <c r="G212" s="238"/>
      <c r="H212" s="238"/>
      <c r="I212" s="240"/>
      <c r="J212" s="241">
        <f>((J206+J210+J211)/(1-I212))*I212</f>
        <v>0</v>
      </c>
      <c r="K212" s="242">
        <f>J212*J$13</f>
        <v>0</v>
      </c>
      <c r="L212" s="85"/>
      <c r="M212" s="2"/>
      <c r="N212" s="2"/>
      <c r="O212" s="2"/>
      <c r="P212" s="77"/>
    </row>
    <row r="213" spans="4:16" x14ac:dyDescent="0.25">
      <c r="D213" s="239"/>
      <c r="E213" s="243" t="s">
        <v>178</v>
      </c>
      <c r="F213" s="244"/>
      <c r="G213" s="192" t="s">
        <v>179</v>
      </c>
      <c r="H213" s="65" t="b">
        <f>IF($E$8='[1]Base Apoio'!$F$35,'[1]Base Apoio'!I84,IF($E$8='[1]Base Apoio'!$G$35,'[1]Base Apoio'!J84,IF($E$8='[1]Base Apoio'!$H$35,'[1]Base Apoio'!K84)))</f>
        <v>0</v>
      </c>
      <c r="I213" s="240"/>
      <c r="J213" s="241"/>
      <c r="K213" s="242"/>
      <c r="L213" s="85"/>
      <c r="M213" s="2"/>
      <c r="N213" s="2"/>
      <c r="O213" s="2"/>
      <c r="P213" s="77"/>
    </row>
    <row r="214" spans="4:16" x14ac:dyDescent="0.25">
      <c r="D214" s="239"/>
      <c r="E214" s="245"/>
      <c r="F214" s="246"/>
      <c r="G214" s="192" t="s">
        <v>180</v>
      </c>
      <c r="H214" s="65" t="b">
        <f>IF($E$8='[1]Base Apoio'!$F$35,'[1]Base Apoio'!I83,IF($E$8='[1]Base Apoio'!$G$35,'[1]Base Apoio'!J83,IF($E$8='[1]Base Apoio'!$H$35,'[1]Base Apoio'!K83)))</f>
        <v>0</v>
      </c>
      <c r="I214" s="240"/>
      <c r="J214" s="241"/>
      <c r="K214" s="242"/>
      <c r="L214" s="85"/>
      <c r="M214" s="2"/>
      <c r="N214" s="2"/>
      <c r="O214" s="2"/>
      <c r="P214" s="77"/>
    </row>
    <row r="215" spans="4:16" x14ac:dyDescent="0.25">
      <c r="D215" s="239"/>
      <c r="E215" s="247" t="s">
        <v>181</v>
      </c>
      <c r="F215" s="248"/>
      <c r="G215" s="249"/>
      <c r="H215" s="193"/>
      <c r="I215" s="240"/>
      <c r="J215" s="241"/>
      <c r="K215" s="242"/>
      <c r="L215" s="85"/>
      <c r="M215" s="2"/>
      <c r="N215" s="2"/>
      <c r="O215" s="2"/>
      <c r="P215" s="2"/>
    </row>
    <row r="216" spans="4:16" x14ac:dyDescent="0.25">
      <c r="D216" s="239"/>
      <c r="E216" s="247" t="s">
        <v>182</v>
      </c>
      <c r="F216" s="249"/>
      <c r="G216" s="192" t="s">
        <v>183</v>
      </c>
      <c r="H216" s="65" t="b">
        <f>IF($E$8='[1]Base Apoio'!$F$35,'[1]Base Apoio'!I85,IF($E$8='[1]Base Apoio'!$G$35,'[1]Base Apoio'!J85,IF($E$8='[1]Base Apoio'!$H$35,'[1]Base Apoio'!K85)))</f>
        <v>0</v>
      </c>
      <c r="I216" s="240"/>
      <c r="J216" s="241"/>
      <c r="K216" s="242"/>
      <c r="L216" s="85"/>
      <c r="M216" s="2"/>
      <c r="N216" s="2"/>
      <c r="O216" s="2"/>
      <c r="P216" s="2"/>
    </row>
    <row r="217" spans="4:16" x14ac:dyDescent="0.25">
      <c r="D217" s="231" t="s">
        <v>69</v>
      </c>
      <c r="E217" s="232"/>
      <c r="F217" s="232"/>
      <c r="G217" s="232"/>
      <c r="H217" s="232"/>
      <c r="I217" s="232"/>
      <c r="J217" s="54">
        <f>ROUND((J210+J211+J212),2)</f>
        <v>0</v>
      </c>
      <c r="K217" s="55">
        <f>J217*J$13</f>
        <v>0</v>
      </c>
      <c r="L217" s="70"/>
      <c r="M217" s="2"/>
      <c r="N217" s="2"/>
      <c r="O217" s="2"/>
      <c r="P217" s="2"/>
    </row>
    <row r="218" spans="4:16" x14ac:dyDescent="0.25">
      <c r="D218" s="26"/>
      <c r="E218" s="148"/>
      <c r="F218" s="148"/>
      <c r="G218" s="148"/>
      <c r="H218" s="148"/>
      <c r="I218" s="148"/>
      <c r="J218" s="148"/>
      <c r="K218" s="14"/>
      <c r="L218" s="2"/>
      <c r="M218" s="2"/>
      <c r="N218" s="2"/>
      <c r="O218" s="2"/>
      <c r="P218" s="2"/>
    </row>
    <row r="219" spans="4:16" x14ac:dyDescent="0.25">
      <c r="D219" s="233" t="s">
        <v>184</v>
      </c>
      <c r="E219" s="234"/>
      <c r="F219" s="234"/>
      <c r="G219" s="234"/>
      <c r="H219" s="234"/>
      <c r="I219" s="234"/>
      <c r="J219" s="234"/>
      <c r="K219" s="235"/>
      <c r="L219" s="122"/>
      <c r="M219" s="2"/>
      <c r="N219" s="2"/>
      <c r="O219" s="2"/>
      <c r="P219" s="2"/>
    </row>
    <row r="220" spans="4:16" ht="38.25" x14ac:dyDescent="0.25">
      <c r="D220" s="236" t="s">
        <v>185</v>
      </c>
      <c r="E220" s="237"/>
      <c r="F220" s="237"/>
      <c r="G220" s="237"/>
      <c r="H220" s="237"/>
      <c r="I220" s="237"/>
      <c r="J220" s="188" t="s">
        <v>160</v>
      </c>
      <c r="K220" s="189" t="s">
        <v>161</v>
      </c>
      <c r="L220" s="190"/>
      <c r="M220" s="2"/>
      <c r="N220" s="2"/>
      <c r="O220" s="2"/>
      <c r="P220" s="2"/>
    </row>
    <row r="221" spans="4:16" x14ac:dyDescent="0.25">
      <c r="D221" s="75" t="s">
        <v>29</v>
      </c>
      <c r="E221" s="222" t="s">
        <v>169</v>
      </c>
      <c r="F221" s="222"/>
      <c r="G221" s="222"/>
      <c r="H221" s="222"/>
      <c r="I221" s="222"/>
      <c r="J221" s="194">
        <f>J201</f>
        <v>0</v>
      </c>
      <c r="K221" s="195">
        <f>K201</f>
        <v>0</v>
      </c>
      <c r="L221" s="196"/>
      <c r="M221" s="2"/>
      <c r="N221" s="2"/>
      <c r="O221" s="2"/>
      <c r="P221" s="2"/>
    </row>
    <row r="222" spans="4:16" x14ac:dyDescent="0.25">
      <c r="D222" s="75" t="s">
        <v>31</v>
      </c>
      <c r="E222" s="222" t="s">
        <v>63</v>
      </c>
      <c r="F222" s="222"/>
      <c r="G222" s="222"/>
      <c r="H222" s="222"/>
      <c r="I222" s="222"/>
      <c r="J222" s="194">
        <f>J202</f>
        <v>0</v>
      </c>
      <c r="K222" s="195">
        <f>K202</f>
        <v>0</v>
      </c>
      <c r="L222" s="196"/>
      <c r="M222" s="2"/>
      <c r="N222" s="2"/>
      <c r="O222" s="2"/>
      <c r="P222" s="2"/>
    </row>
    <row r="223" spans="4:16" x14ac:dyDescent="0.25">
      <c r="D223" s="75" t="s">
        <v>34</v>
      </c>
      <c r="E223" s="222" t="s">
        <v>170</v>
      </c>
      <c r="F223" s="222"/>
      <c r="G223" s="222"/>
      <c r="H223" s="222"/>
      <c r="I223" s="222"/>
      <c r="J223" s="194">
        <f>J104</f>
        <v>0</v>
      </c>
      <c r="K223" s="195">
        <f>K104</f>
        <v>0</v>
      </c>
      <c r="L223" s="196"/>
      <c r="M223" s="2"/>
      <c r="N223" s="2"/>
      <c r="O223" s="2"/>
      <c r="P223" s="2"/>
    </row>
    <row r="224" spans="4:16" x14ac:dyDescent="0.25">
      <c r="D224" s="75" t="s">
        <v>37</v>
      </c>
      <c r="E224" s="222" t="s">
        <v>125</v>
      </c>
      <c r="F224" s="222"/>
      <c r="G224" s="222"/>
      <c r="H224" s="222"/>
      <c r="I224" s="222"/>
      <c r="J224" s="194">
        <f>J119</f>
        <v>0</v>
      </c>
      <c r="K224" s="195">
        <f>K119</f>
        <v>0</v>
      </c>
      <c r="L224" s="196"/>
      <c r="M224" s="2"/>
      <c r="N224" s="2"/>
      <c r="O224" s="2"/>
      <c r="P224" s="2"/>
    </row>
    <row r="225" spans="4:16" x14ac:dyDescent="0.25">
      <c r="D225" s="75"/>
      <c r="E225" s="222" t="s">
        <v>140</v>
      </c>
      <c r="F225" s="222"/>
      <c r="G225" s="222"/>
      <c r="H225" s="222"/>
      <c r="I225" s="222"/>
      <c r="J225" s="194">
        <f>J126</f>
        <v>0</v>
      </c>
      <c r="K225" s="195">
        <f>K126</f>
        <v>0</v>
      </c>
      <c r="L225" s="196"/>
      <c r="M225" s="223" t="s">
        <v>186</v>
      </c>
      <c r="N225" s="2"/>
      <c r="O225" s="2"/>
      <c r="P225" s="2"/>
    </row>
    <row r="226" spans="4:16" x14ac:dyDescent="0.25">
      <c r="D226" s="75" t="s">
        <v>45</v>
      </c>
      <c r="E226" s="222" t="s">
        <v>187</v>
      </c>
      <c r="F226" s="222"/>
      <c r="G226" s="222"/>
      <c r="H226" s="222"/>
      <c r="I226" s="222"/>
      <c r="J226" s="194">
        <f>J217</f>
        <v>0</v>
      </c>
      <c r="K226" s="195">
        <f>K217</f>
        <v>0</v>
      </c>
      <c r="L226" s="196"/>
      <c r="M226" s="224"/>
      <c r="N226" s="2"/>
      <c r="O226" s="2"/>
      <c r="P226" s="2"/>
    </row>
    <row r="227" spans="4:16" x14ac:dyDescent="0.25">
      <c r="D227" s="226" t="s">
        <v>188</v>
      </c>
      <c r="E227" s="227"/>
      <c r="F227" s="227"/>
      <c r="G227" s="227"/>
      <c r="H227" s="227"/>
      <c r="I227" s="227"/>
      <c r="J227" s="197">
        <f>ROUND(SUM(J221:J226),2)</f>
        <v>0</v>
      </c>
      <c r="K227" s="198">
        <f>ROUND(SUM(K221:K226),2)</f>
        <v>0</v>
      </c>
      <c r="L227" s="199"/>
      <c r="M227" s="225"/>
      <c r="N227" s="2"/>
      <c r="O227" s="2"/>
      <c r="P227" s="2"/>
    </row>
    <row r="228" spans="4:16" ht="38.25" x14ac:dyDescent="0.25">
      <c r="D228" s="200"/>
      <c r="E228" s="228" t="s">
        <v>189</v>
      </c>
      <c r="F228" s="228"/>
      <c r="G228" s="228"/>
      <c r="H228" s="228"/>
      <c r="I228" s="201">
        <v>22</v>
      </c>
      <c r="J228" s="229">
        <f>ROUND(J227/I228,2)</f>
        <v>0</v>
      </c>
      <c r="K228" s="230"/>
      <c r="L228" s="202"/>
      <c r="M228" s="203" t="s">
        <v>190</v>
      </c>
      <c r="N228" s="204" t="s">
        <v>191</v>
      </c>
      <c r="O228" s="204" t="s">
        <v>192</v>
      </c>
      <c r="P228" s="204" t="s">
        <v>193</v>
      </c>
    </row>
    <row r="229" spans="4:16" ht="15.75" thickBot="1" x14ac:dyDescent="0.3">
      <c r="D229" s="205"/>
      <c r="E229" s="210" t="s">
        <v>194</v>
      </c>
      <c r="F229" s="210"/>
      <c r="G229" s="210"/>
      <c r="H229" s="210"/>
      <c r="I229" s="206">
        <v>8</v>
      </c>
      <c r="J229" s="211">
        <f>ROUND(J228/I229,2)</f>
        <v>0</v>
      </c>
      <c r="K229" s="212"/>
      <c r="L229" s="202"/>
      <c r="M229" s="207"/>
      <c r="N229" s="208"/>
      <c r="O229" s="208"/>
      <c r="P229" s="209">
        <f>K227</f>
        <v>0</v>
      </c>
    </row>
    <row r="230" spans="4:16" ht="15.75" thickBot="1" x14ac:dyDescent="0.3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4:16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13" t="s">
        <v>195</v>
      </c>
      <c r="N231" s="214"/>
      <c r="O231" s="214"/>
      <c r="P231" s="215"/>
    </row>
    <row r="232" spans="4:16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16"/>
      <c r="N232" s="217"/>
      <c r="O232" s="217"/>
      <c r="P232" s="218"/>
    </row>
    <row r="233" spans="4:16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16"/>
      <c r="N233" s="217"/>
      <c r="O233" s="217"/>
      <c r="P233" s="218"/>
    </row>
    <row r="234" spans="4:16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16"/>
      <c r="N234" s="217"/>
      <c r="O234" s="217"/>
      <c r="P234" s="218"/>
    </row>
    <row r="235" spans="4:16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16"/>
      <c r="N235" s="217"/>
      <c r="O235" s="217"/>
      <c r="P235" s="218"/>
    </row>
    <row r="236" spans="4:16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16"/>
      <c r="N236" s="217"/>
      <c r="O236" s="217"/>
      <c r="P236" s="218"/>
    </row>
    <row r="237" spans="4:16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16"/>
      <c r="N237" s="217"/>
      <c r="O237" s="217"/>
      <c r="P237" s="218"/>
    </row>
    <row r="238" spans="4:16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16"/>
      <c r="N238" s="217"/>
      <c r="O238" s="217"/>
      <c r="P238" s="218"/>
    </row>
    <row r="239" spans="4:16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16"/>
      <c r="N239" s="217"/>
      <c r="O239" s="217"/>
      <c r="P239" s="218"/>
    </row>
    <row r="240" spans="4:16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16"/>
      <c r="N240" s="217"/>
      <c r="O240" s="217"/>
      <c r="P240" s="218"/>
    </row>
    <row r="241" spans="4:16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16"/>
      <c r="N241" s="217"/>
      <c r="O241" s="217"/>
      <c r="P241" s="218"/>
    </row>
    <row r="242" spans="4:16" ht="15.75" thickBot="1" x14ac:dyDescent="0.3">
      <c r="D242" s="2"/>
      <c r="E242" s="2"/>
      <c r="F242" s="2"/>
      <c r="G242" s="2"/>
      <c r="H242" s="2"/>
      <c r="I242" s="2"/>
      <c r="J242" s="2"/>
      <c r="K242" s="2"/>
      <c r="L242" s="2"/>
      <c r="M242" s="219"/>
      <c r="N242" s="220"/>
      <c r="O242" s="220"/>
      <c r="P242" s="221"/>
    </row>
  </sheetData>
  <mergeCells count="281">
    <mergeCell ref="M7:M12"/>
    <mergeCell ref="D8:E8"/>
    <mergeCell ref="F8:K8"/>
    <mergeCell ref="D9:G9"/>
    <mergeCell ref="H9:K9"/>
    <mergeCell ref="D10:G10"/>
    <mergeCell ref="H10:K10"/>
    <mergeCell ref="D11:G11"/>
    <mergeCell ref="H11:K11"/>
    <mergeCell ref="D12:G12"/>
    <mergeCell ref="H12:K12"/>
    <mergeCell ref="D5:K5"/>
    <mergeCell ref="D6:E6"/>
    <mergeCell ref="F6:K6"/>
    <mergeCell ref="D7:H7"/>
    <mergeCell ref="I7:K7"/>
    <mergeCell ref="D18:K18"/>
    <mergeCell ref="E19:H19"/>
    <mergeCell ref="I19:K19"/>
    <mergeCell ref="E20:H20"/>
    <mergeCell ref="I20:K20"/>
    <mergeCell ref="E21:H21"/>
    <mergeCell ref="I21:K21"/>
    <mergeCell ref="D14:K14"/>
    <mergeCell ref="D15:G15"/>
    <mergeCell ref="H15:I15"/>
    <mergeCell ref="J15:K15"/>
    <mergeCell ref="D16:G16"/>
    <mergeCell ref="H16:I16"/>
    <mergeCell ref="J16:K16"/>
    <mergeCell ref="E25:H25"/>
    <mergeCell ref="I25:K25"/>
    <mergeCell ref="D27:K27"/>
    <mergeCell ref="E28:I28"/>
    <mergeCell ref="E29:G29"/>
    <mergeCell ref="H29:I29"/>
    <mergeCell ref="E22:H22"/>
    <mergeCell ref="I22:K22"/>
    <mergeCell ref="E23:H23"/>
    <mergeCell ref="I23:K23"/>
    <mergeCell ref="E24:H24"/>
    <mergeCell ref="I24:K24"/>
    <mergeCell ref="J37:K37"/>
    <mergeCell ref="E38:G38"/>
    <mergeCell ref="J38:K38"/>
    <mergeCell ref="E40:G40"/>
    <mergeCell ref="J40:K40"/>
    <mergeCell ref="E30:G30"/>
    <mergeCell ref="E31:G31"/>
    <mergeCell ref="E33:G33"/>
    <mergeCell ref="E34:G34"/>
    <mergeCell ref="J34:K34"/>
    <mergeCell ref="E35:G35"/>
    <mergeCell ref="J35:K35"/>
    <mergeCell ref="E41:G41"/>
    <mergeCell ref="H41:I41"/>
    <mergeCell ref="H42:I42"/>
    <mergeCell ref="E43:G43"/>
    <mergeCell ref="H43:I43"/>
    <mergeCell ref="E44:G44"/>
    <mergeCell ref="H44:I44"/>
    <mergeCell ref="E36:G36"/>
    <mergeCell ref="E37:G37"/>
    <mergeCell ref="D52:H52"/>
    <mergeCell ref="D54:H54"/>
    <mergeCell ref="E55:H55"/>
    <mergeCell ref="E56:H56"/>
    <mergeCell ref="E57:H57"/>
    <mergeCell ref="E58:H58"/>
    <mergeCell ref="D45:I45"/>
    <mergeCell ref="D47:K47"/>
    <mergeCell ref="D48:H48"/>
    <mergeCell ref="E49:H49"/>
    <mergeCell ref="E50:H50"/>
    <mergeCell ref="E51:H51"/>
    <mergeCell ref="E65:I65"/>
    <mergeCell ref="E66:H66"/>
    <mergeCell ref="E67:H67"/>
    <mergeCell ref="J67:K67"/>
    <mergeCell ref="E68:H68"/>
    <mergeCell ref="J68:K68"/>
    <mergeCell ref="E59:H59"/>
    <mergeCell ref="E60:H60"/>
    <mergeCell ref="E61:H61"/>
    <mergeCell ref="E62:H62"/>
    <mergeCell ref="D63:H63"/>
    <mergeCell ref="E64:J64"/>
    <mergeCell ref="E73:H73"/>
    <mergeCell ref="J73:K73"/>
    <mergeCell ref="E74:H74"/>
    <mergeCell ref="J74:K74"/>
    <mergeCell ref="E75:H75"/>
    <mergeCell ref="E76:H76"/>
    <mergeCell ref="J76:K76"/>
    <mergeCell ref="E69:H69"/>
    <mergeCell ref="J69:K69"/>
    <mergeCell ref="E70:H70"/>
    <mergeCell ref="J70:K70"/>
    <mergeCell ref="E71:H71"/>
    <mergeCell ref="E72:H72"/>
    <mergeCell ref="J72:K72"/>
    <mergeCell ref="E81:H81"/>
    <mergeCell ref="E82:H82"/>
    <mergeCell ref="E83:H83"/>
    <mergeCell ref="E84:H84"/>
    <mergeCell ref="J84:K84"/>
    <mergeCell ref="E85:H85"/>
    <mergeCell ref="J85:K85"/>
    <mergeCell ref="E77:H77"/>
    <mergeCell ref="J77:K77"/>
    <mergeCell ref="E78:H78"/>
    <mergeCell ref="E79:H79"/>
    <mergeCell ref="J79:K79"/>
    <mergeCell ref="E80:H80"/>
    <mergeCell ref="J80:K80"/>
    <mergeCell ref="E93:I93"/>
    <mergeCell ref="D94:I94"/>
    <mergeCell ref="D96:K96"/>
    <mergeCell ref="E97:H97"/>
    <mergeCell ref="E98:H98"/>
    <mergeCell ref="E99:H99"/>
    <mergeCell ref="E86:H86"/>
    <mergeCell ref="E87:H87"/>
    <mergeCell ref="D88:I88"/>
    <mergeCell ref="E90:I90"/>
    <mergeCell ref="E91:I91"/>
    <mergeCell ref="E92:I92"/>
    <mergeCell ref="E107:I107"/>
    <mergeCell ref="E108:I108"/>
    <mergeCell ref="J108:K108"/>
    <mergeCell ref="E109:H109"/>
    <mergeCell ref="E110:H110"/>
    <mergeCell ref="E111:H111"/>
    <mergeCell ref="E100:H100"/>
    <mergeCell ref="E101:H101"/>
    <mergeCell ref="E102:H102"/>
    <mergeCell ref="E103:H103"/>
    <mergeCell ref="D104:H104"/>
    <mergeCell ref="D106:K106"/>
    <mergeCell ref="E112:H112"/>
    <mergeCell ref="E113:H113"/>
    <mergeCell ref="E114:H114"/>
    <mergeCell ref="D115:I115"/>
    <mergeCell ref="E116:H116"/>
    <mergeCell ref="E117:F117"/>
    <mergeCell ref="G117:H118"/>
    <mergeCell ref="I117:I118"/>
    <mergeCell ref="E118:F118"/>
    <mergeCell ref="D126:I126"/>
    <mergeCell ref="D128:K128"/>
    <mergeCell ref="E129:F129"/>
    <mergeCell ref="E130:F130"/>
    <mergeCell ref="E131:F131"/>
    <mergeCell ref="E132:F132"/>
    <mergeCell ref="D119:I119"/>
    <mergeCell ref="D121:K121"/>
    <mergeCell ref="E122:I122"/>
    <mergeCell ref="E123:I123"/>
    <mergeCell ref="E124:I124"/>
    <mergeCell ref="E125:I125"/>
    <mergeCell ref="E139:F139"/>
    <mergeCell ref="E140:F140"/>
    <mergeCell ref="E141:F141"/>
    <mergeCell ref="E142:F142"/>
    <mergeCell ref="E143:F143"/>
    <mergeCell ref="E144:F144"/>
    <mergeCell ref="E133:F133"/>
    <mergeCell ref="E134:F134"/>
    <mergeCell ref="E135:F135"/>
    <mergeCell ref="E136:F136"/>
    <mergeCell ref="E137:F137"/>
    <mergeCell ref="E138:F138"/>
    <mergeCell ref="D152:K152"/>
    <mergeCell ref="E153:F153"/>
    <mergeCell ref="E154:F154"/>
    <mergeCell ref="E155:F155"/>
    <mergeCell ref="E156:F156"/>
    <mergeCell ref="E157:F157"/>
    <mergeCell ref="E145:F145"/>
    <mergeCell ref="E146:F146"/>
    <mergeCell ref="E147:F147"/>
    <mergeCell ref="E148:F148"/>
    <mergeCell ref="E149:F149"/>
    <mergeCell ref="D150:I150"/>
    <mergeCell ref="E164:F164"/>
    <mergeCell ref="E165:F165"/>
    <mergeCell ref="E166:F166"/>
    <mergeCell ref="E167:F167"/>
    <mergeCell ref="E168:F168"/>
    <mergeCell ref="E169:F169"/>
    <mergeCell ref="E158:F158"/>
    <mergeCell ref="E159:F159"/>
    <mergeCell ref="E160:F160"/>
    <mergeCell ref="E161:F161"/>
    <mergeCell ref="E162:F162"/>
    <mergeCell ref="E163:F163"/>
    <mergeCell ref="E177:F177"/>
    <mergeCell ref="J177:K177"/>
    <mergeCell ref="E178:F178"/>
    <mergeCell ref="J178:K178"/>
    <mergeCell ref="E179:F179"/>
    <mergeCell ref="J179:K179"/>
    <mergeCell ref="E170:F170"/>
    <mergeCell ref="E171:F171"/>
    <mergeCell ref="E172:F172"/>
    <mergeCell ref="E173:F173"/>
    <mergeCell ref="D174:I174"/>
    <mergeCell ref="D176:K176"/>
    <mergeCell ref="E183:F183"/>
    <mergeCell ref="J183:K183"/>
    <mergeCell ref="E184:F184"/>
    <mergeCell ref="J184:K184"/>
    <mergeCell ref="E185:F185"/>
    <mergeCell ref="J185:K185"/>
    <mergeCell ref="E180:F180"/>
    <mergeCell ref="J180:K180"/>
    <mergeCell ref="E181:F181"/>
    <mergeCell ref="J181:K181"/>
    <mergeCell ref="E182:F182"/>
    <mergeCell ref="J182:K182"/>
    <mergeCell ref="E189:F189"/>
    <mergeCell ref="J189:K189"/>
    <mergeCell ref="E190:F190"/>
    <mergeCell ref="J190:K190"/>
    <mergeCell ref="E191:F191"/>
    <mergeCell ref="J191:K191"/>
    <mergeCell ref="E186:F186"/>
    <mergeCell ref="J186:K186"/>
    <mergeCell ref="E187:F187"/>
    <mergeCell ref="J187:K187"/>
    <mergeCell ref="E188:F188"/>
    <mergeCell ref="J188:K188"/>
    <mergeCell ref="E195:F195"/>
    <mergeCell ref="J195:K195"/>
    <mergeCell ref="E196:F196"/>
    <mergeCell ref="J196:K196"/>
    <mergeCell ref="E197:F197"/>
    <mergeCell ref="J197:K197"/>
    <mergeCell ref="E192:F192"/>
    <mergeCell ref="J192:K192"/>
    <mergeCell ref="E193:F193"/>
    <mergeCell ref="J193:K193"/>
    <mergeCell ref="E194:F194"/>
    <mergeCell ref="J194:K194"/>
    <mergeCell ref="E204:I204"/>
    <mergeCell ref="E205:I205"/>
    <mergeCell ref="D206:I206"/>
    <mergeCell ref="D208:K208"/>
    <mergeCell ref="E209:H209"/>
    <mergeCell ref="E210:H210"/>
    <mergeCell ref="D198:I198"/>
    <mergeCell ref="J198:K198"/>
    <mergeCell ref="D200:I200"/>
    <mergeCell ref="E201:I201"/>
    <mergeCell ref="E202:I202"/>
    <mergeCell ref="E203:I203"/>
    <mergeCell ref="D217:I217"/>
    <mergeCell ref="D219:K219"/>
    <mergeCell ref="D220:I220"/>
    <mergeCell ref="E221:I221"/>
    <mergeCell ref="E222:I222"/>
    <mergeCell ref="E223:I223"/>
    <mergeCell ref="E211:H211"/>
    <mergeCell ref="D212:D216"/>
    <mergeCell ref="E212:H212"/>
    <mergeCell ref="I212:I216"/>
    <mergeCell ref="J212:J216"/>
    <mergeCell ref="K212:K216"/>
    <mergeCell ref="E213:F214"/>
    <mergeCell ref="E215:G215"/>
    <mergeCell ref="E216:F216"/>
    <mergeCell ref="E229:H229"/>
    <mergeCell ref="J229:K229"/>
    <mergeCell ref="M231:P242"/>
    <mergeCell ref="E224:I224"/>
    <mergeCell ref="E225:I225"/>
    <mergeCell ref="M225:M227"/>
    <mergeCell ref="E226:I226"/>
    <mergeCell ref="D227:I227"/>
    <mergeCell ref="E228:H228"/>
    <mergeCell ref="J228:K228"/>
  </mergeCells>
  <conditionalFormatting sqref="I30 I33 I39:I40">
    <cfRule type="expression" dxfId="92" priority="92" stopIfTrue="1">
      <formula>H30="Sim"</formula>
    </cfRule>
  </conditionalFormatting>
  <conditionalFormatting sqref="H30">
    <cfRule type="expression" dxfId="91" priority="91">
      <formula>H$40="Sim"</formula>
    </cfRule>
  </conditionalFormatting>
  <conditionalFormatting sqref="I30">
    <cfRule type="expression" dxfId="90" priority="90">
      <formula>H$40="Sim"</formula>
    </cfRule>
  </conditionalFormatting>
  <conditionalFormatting sqref="I31:I32">
    <cfRule type="expression" dxfId="89" priority="89" stopIfTrue="1">
      <formula>H31="Sim"</formula>
    </cfRule>
  </conditionalFormatting>
  <conditionalFormatting sqref="I31:I32">
    <cfRule type="expression" dxfId="88" priority="88" stopIfTrue="1">
      <formula>H31="Sim"</formula>
    </cfRule>
  </conditionalFormatting>
  <conditionalFormatting sqref="H31:H32">
    <cfRule type="expression" dxfId="87" priority="87">
      <formula>H$38="Sim"</formula>
    </cfRule>
  </conditionalFormatting>
  <conditionalFormatting sqref="I31:I32">
    <cfRule type="expression" dxfId="86" priority="86">
      <formula>H$38="Sim"</formula>
    </cfRule>
  </conditionalFormatting>
  <conditionalFormatting sqref="I37:I40 H34:H35 H37:H39">
    <cfRule type="expression" dxfId="85" priority="93" stopIfTrue="1">
      <formula>#REF!="Sim"</formula>
    </cfRule>
  </conditionalFormatting>
  <conditionalFormatting sqref="I66">
    <cfRule type="expression" dxfId="84" priority="85">
      <formula>I$40="Sim"</formula>
    </cfRule>
  </conditionalFormatting>
  <conditionalFormatting sqref="I71">
    <cfRule type="expression" dxfId="83" priority="84">
      <formula>I$40="Sim"</formula>
    </cfRule>
  </conditionalFormatting>
  <conditionalFormatting sqref="I75">
    <cfRule type="expression" dxfId="82" priority="83">
      <formula>I$40="Sim"</formula>
    </cfRule>
  </conditionalFormatting>
  <conditionalFormatting sqref="I81">
    <cfRule type="expression" dxfId="81" priority="82">
      <formula>I$40="Sim"</formula>
    </cfRule>
  </conditionalFormatting>
  <conditionalFormatting sqref="I82">
    <cfRule type="expression" dxfId="80" priority="81">
      <formula>I$40="Sim"</formula>
    </cfRule>
  </conditionalFormatting>
  <conditionalFormatting sqref="I83">
    <cfRule type="expression" dxfId="79" priority="80">
      <formula>I$40="Sim"</formula>
    </cfRule>
  </conditionalFormatting>
  <conditionalFormatting sqref="H30:K30">
    <cfRule type="expression" dxfId="78" priority="79">
      <formula>$E$28="Sim"</formula>
    </cfRule>
  </conditionalFormatting>
  <conditionalFormatting sqref="H31:L32">
    <cfRule type="expression" dxfId="77" priority="78">
      <formula>$E$27="Sim"</formula>
    </cfRule>
  </conditionalFormatting>
  <conditionalFormatting sqref="I34:I35">
    <cfRule type="expression" dxfId="76" priority="77">
      <formula>$E$30="Sim"</formula>
    </cfRule>
  </conditionalFormatting>
  <conditionalFormatting sqref="I37:I38">
    <cfRule type="expression" dxfId="75" priority="76">
      <formula>$E$33="Sim"</formula>
    </cfRule>
  </conditionalFormatting>
  <conditionalFormatting sqref="I39:I40">
    <cfRule type="expression" dxfId="74" priority="75">
      <formula>$E$36="Sim"</formula>
    </cfRule>
  </conditionalFormatting>
  <conditionalFormatting sqref="H40">
    <cfRule type="expression" dxfId="73" priority="74" stopIfTrue="1">
      <formula>#REF!="Sim"</formula>
    </cfRule>
  </conditionalFormatting>
  <conditionalFormatting sqref="M28">
    <cfRule type="cellIs" dxfId="72" priority="73" operator="equal">
      <formula>"É preciso escolher uma opção entre Periculosidade e Insalubridade!"</formula>
    </cfRule>
  </conditionalFormatting>
  <conditionalFormatting sqref="I67:I70">
    <cfRule type="expression" dxfId="71" priority="72">
      <formula>$F$63="Sim"</formula>
    </cfRule>
  </conditionalFormatting>
  <conditionalFormatting sqref="I72:I74">
    <cfRule type="expression" dxfId="70" priority="71">
      <formula>$F$68="Sim"</formula>
    </cfRule>
  </conditionalFormatting>
  <conditionalFormatting sqref="I76:I77">
    <cfRule type="expression" dxfId="69" priority="70">
      <formula>$F$72="Sim"</formula>
    </cfRule>
  </conditionalFormatting>
  <conditionalFormatting sqref="I84:I85">
    <cfRule type="expression" dxfId="68" priority="69">
      <formula>$F$80="Sim"</formula>
    </cfRule>
  </conditionalFormatting>
  <conditionalFormatting sqref="J81">
    <cfRule type="expression" dxfId="67" priority="68">
      <formula>$F$78="Sim"</formula>
    </cfRule>
  </conditionalFormatting>
  <conditionalFormatting sqref="J82">
    <cfRule type="expression" dxfId="66" priority="67">
      <formula>$F$79="Sim"</formula>
    </cfRule>
  </conditionalFormatting>
  <conditionalFormatting sqref="G130:I130">
    <cfRule type="expression" dxfId="65" priority="66">
      <formula>$B130&lt;&gt;""</formula>
    </cfRule>
  </conditionalFormatting>
  <conditionalFormatting sqref="G149:I149">
    <cfRule type="expression" dxfId="64" priority="47">
      <formula>$B149&lt;&gt;""</formula>
    </cfRule>
  </conditionalFormatting>
  <conditionalFormatting sqref="G131:I131">
    <cfRule type="expression" dxfId="63" priority="65">
      <formula>$B131&lt;&gt;""</formula>
    </cfRule>
  </conditionalFormatting>
  <conditionalFormatting sqref="G132:I132">
    <cfRule type="expression" dxfId="62" priority="64">
      <formula>$B132&lt;&gt;""</formula>
    </cfRule>
  </conditionalFormatting>
  <conditionalFormatting sqref="G133:I133">
    <cfRule type="expression" dxfId="61" priority="63">
      <formula>$B133&lt;&gt;""</formula>
    </cfRule>
  </conditionalFormatting>
  <conditionalFormatting sqref="G134:I134">
    <cfRule type="expression" dxfId="60" priority="62">
      <formula>$B134&lt;&gt;""</formula>
    </cfRule>
  </conditionalFormatting>
  <conditionalFormatting sqref="G135:I135">
    <cfRule type="expression" dxfId="59" priority="61">
      <formula>$B135&lt;&gt;""</formula>
    </cfRule>
  </conditionalFormatting>
  <conditionalFormatting sqref="G136:I136">
    <cfRule type="expression" dxfId="58" priority="60">
      <formula>$B136&lt;&gt;""</formula>
    </cfRule>
  </conditionalFormatting>
  <conditionalFormatting sqref="G137:I137">
    <cfRule type="expression" dxfId="57" priority="59">
      <formula>$B137&lt;&gt;""</formula>
    </cfRule>
  </conditionalFormatting>
  <conditionalFormatting sqref="G138:I138">
    <cfRule type="expression" dxfId="56" priority="58">
      <formula>$B138&lt;&gt;""</formula>
    </cfRule>
  </conditionalFormatting>
  <conditionalFormatting sqref="G139:I139">
    <cfRule type="expression" dxfId="55" priority="57">
      <formula>$B139&lt;&gt;""</formula>
    </cfRule>
  </conditionalFormatting>
  <conditionalFormatting sqref="G140:I140">
    <cfRule type="expression" dxfId="54" priority="56">
      <formula>$B140&lt;&gt;""</formula>
    </cfRule>
  </conditionalFormatting>
  <conditionalFormatting sqref="G141:I141">
    <cfRule type="expression" dxfId="53" priority="55">
      <formula>$B141&lt;&gt;""</formula>
    </cfRule>
  </conditionalFormatting>
  <conditionalFormatting sqref="G142:I142">
    <cfRule type="expression" dxfId="52" priority="54">
      <formula>$B142&lt;&gt;""</formula>
    </cfRule>
  </conditionalFormatting>
  <conditionalFormatting sqref="G143:I143">
    <cfRule type="expression" dxfId="51" priority="53">
      <formula>$B143&lt;&gt;""</formula>
    </cfRule>
  </conditionalFormatting>
  <conditionalFormatting sqref="G144:I144">
    <cfRule type="expression" dxfId="50" priority="52">
      <formula>$B144&lt;&gt;""</formula>
    </cfRule>
  </conditionalFormatting>
  <conditionalFormatting sqref="G145:I145">
    <cfRule type="expression" dxfId="49" priority="51">
      <formula>$B145&lt;&gt;""</formula>
    </cfRule>
  </conditionalFormatting>
  <conditionalFormatting sqref="G146:I146">
    <cfRule type="expression" dxfId="48" priority="50">
      <formula>$B146&lt;&gt;""</formula>
    </cfRule>
  </conditionalFormatting>
  <conditionalFormatting sqref="G147:I147">
    <cfRule type="expression" dxfId="47" priority="49">
      <formula>$B147&lt;&gt;""</formula>
    </cfRule>
  </conditionalFormatting>
  <conditionalFormatting sqref="G148:I148">
    <cfRule type="expression" dxfId="46" priority="48">
      <formula>$B148&lt;&gt;""</formula>
    </cfRule>
  </conditionalFormatting>
  <conditionalFormatting sqref="G154:I154">
    <cfRule type="expression" dxfId="45" priority="46">
      <formula>$B154&lt;&gt;""</formula>
    </cfRule>
  </conditionalFormatting>
  <conditionalFormatting sqref="G155:I155">
    <cfRule type="expression" dxfId="44" priority="45">
      <formula>$B155&lt;&gt;""</formula>
    </cfRule>
  </conditionalFormatting>
  <conditionalFormatting sqref="G156:I156">
    <cfRule type="expression" dxfId="43" priority="44">
      <formula>$B156&lt;&gt;""</formula>
    </cfRule>
  </conditionalFormatting>
  <conditionalFormatting sqref="G157:I157">
    <cfRule type="expression" dxfId="42" priority="43">
      <formula>$B157&lt;&gt;""</formula>
    </cfRule>
  </conditionalFormatting>
  <conditionalFormatting sqref="G158:I158">
    <cfRule type="expression" dxfId="41" priority="42">
      <formula>$B158&lt;&gt;""</formula>
    </cfRule>
  </conditionalFormatting>
  <conditionalFormatting sqref="G159:I159">
    <cfRule type="expression" dxfId="40" priority="41">
      <formula>$B159&lt;&gt;""</formula>
    </cfRule>
  </conditionalFormatting>
  <conditionalFormatting sqref="G160:I160">
    <cfRule type="expression" dxfId="39" priority="40">
      <formula>$B160&lt;&gt;""</formula>
    </cfRule>
  </conditionalFormatting>
  <conditionalFormatting sqref="G161:I161">
    <cfRule type="expression" dxfId="38" priority="39">
      <formula>$B161&lt;&gt;""</formula>
    </cfRule>
  </conditionalFormatting>
  <conditionalFormatting sqref="G162:I162">
    <cfRule type="expression" dxfId="37" priority="38">
      <formula>$B162&lt;&gt;""</formula>
    </cfRule>
  </conditionalFormatting>
  <conditionalFormatting sqref="G173:I173">
    <cfRule type="expression" dxfId="36" priority="27">
      <formula>$B173&lt;&gt;""</formula>
    </cfRule>
  </conditionalFormatting>
  <conditionalFormatting sqref="G163:I163">
    <cfRule type="expression" dxfId="35" priority="37">
      <formula>$B163&lt;&gt;""</formula>
    </cfRule>
  </conditionalFormatting>
  <conditionalFormatting sqref="G164:I164">
    <cfRule type="expression" dxfId="34" priority="36">
      <formula>$B164&lt;&gt;""</formula>
    </cfRule>
  </conditionalFormatting>
  <conditionalFormatting sqref="G165:I165">
    <cfRule type="expression" dxfId="33" priority="35">
      <formula>$B165&lt;&gt;""</formula>
    </cfRule>
  </conditionalFormatting>
  <conditionalFormatting sqref="G166:I166">
    <cfRule type="expression" dxfId="32" priority="34">
      <formula>$B166&lt;&gt;""</formula>
    </cfRule>
  </conditionalFormatting>
  <conditionalFormatting sqref="G167:I167">
    <cfRule type="expression" dxfId="31" priority="33">
      <formula>$B167&lt;&gt;""</formula>
    </cfRule>
  </conditionalFormatting>
  <conditionalFormatting sqref="G168:I168">
    <cfRule type="expression" dxfId="30" priority="32">
      <formula>$B168&lt;&gt;""</formula>
    </cfRule>
  </conditionalFormatting>
  <conditionalFormatting sqref="G169:I169">
    <cfRule type="expression" dxfId="29" priority="31">
      <formula>$B169&lt;&gt;""</formula>
    </cfRule>
  </conditionalFormatting>
  <conditionalFormatting sqref="G170:I170">
    <cfRule type="expression" dxfId="28" priority="30">
      <formula>$B170&lt;&gt;""</formula>
    </cfRule>
  </conditionalFormatting>
  <conditionalFormatting sqref="G171:I171">
    <cfRule type="expression" dxfId="27" priority="29">
      <formula>$B171&lt;&gt;""</formula>
    </cfRule>
  </conditionalFormatting>
  <conditionalFormatting sqref="G172:I172">
    <cfRule type="expression" dxfId="26" priority="28">
      <formula>$B172&lt;&gt;""</formula>
    </cfRule>
  </conditionalFormatting>
  <conditionalFormatting sqref="G178:I178">
    <cfRule type="expression" dxfId="25" priority="26">
      <formula>$B178&lt;&gt;""</formula>
    </cfRule>
  </conditionalFormatting>
  <conditionalFormatting sqref="G179:I179">
    <cfRule type="expression" dxfId="24" priority="25">
      <formula>$B179&lt;&gt;""</formula>
    </cfRule>
  </conditionalFormatting>
  <conditionalFormatting sqref="G180:I180">
    <cfRule type="expression" dxfId="23" priority="24">
      <formula>$B180&lt;&gt;""</formula>
    </cfRule>
  </conditionalFormatting>
  <conditionalFormatting sqref="G181:I181">
    <cfRule type="expression" dxfId="22" priority="23">
      <formula>$B181&lt;&gt;""</formula>
    </cfRule>
  </conditionalFormatting>
  <conditionalFormatting sqref="G182:I182">
    <cfRule type="expression" dxfId="21" priority="22">
      <formula>$B182&lt;&gt;""</formula>
    </cfRule>
  </conditionalFormatting>
  <conditionalFormatting sqref="G183:I183">
    <cfRule type="expression" dxfId="20" priority="21">
      <formula>$B183&lt;&gt;""</formula>
    </cfRule>
  </conditionalFormatting>
  <conditionalFormatting sqref="G184:I184">
    <cfRule type="expression" dxfId="19" priority="20">
      <formula>$B184&lt;&gt;""</formula>
    </cfRule>
  </conditionalFormatting>
  <conditionalFormatting sqref="G185:I185">
    <cfRule type="expression" dxfId="18" priority="19">
      <formula>$B185&lt;&gt;""</formula>
    </cfRule>
  </conditionalFormatting>
  <conditionalFormatting sqref="G186:I186">
    <cfRule type="expression" dxfId="17" priority="18">
      <formula>$B186&lt;&gt;""</formula>
    </cfRule>
  </conditionalFormatting>
  <conditionalFormatting sqref="G187:I187">
    <cfRule type="expression" dxfId="16" priority="17">
      <formula>$B187&lt;&gt;""</formula>
    </cfRule>
  </conditionalFormatting>
  <conditionalFormatting sqref="G188:I188">
    <cfRule type="expression" dxfId="15" priority="16">
      <formula>$B188&lt;&gt;""</formula>
    </cfRule>
  </conditionalFormatting>
  <conditionalFormatting sqref="G189:I189">
    <cfRule type="expression" dxfId="14" priority="15">
      <formula>$B189&lt;&gt;""</formula>
    </cfRule>
  </conditionalFormatting>
  <conditionalFormatting sqref="G190:I190">
    <cfRule type="expression" dxfId="13" priority="14">
      <formula>$B190&lt;&gt;""</formula>
    </cfRule>
  </conditionalFormatting>
  <conditionalFormatting sqref="G191:I191">
    <cfRule type="expression" dxfId="12" priority="13">
      <formula>$B191&lt;&gt;""</formula>
    </cfRule>
  </conditionalFormatting>
  <conditionalFormatting sqref="G192:I192">
    <cfRule type="expression" dxfId="11" priority="12">
      <formula>$B192&lt;&gt;""</formula>
    </cfRule>
  </conditionalFormatting>
  <conditionalFormatting sqref="G193:I193">
    <cfRule type="expression" dxfId="10" priority="11">
      <formula>$B193&lt;&gt;""</formula>
    </cfRule>
  </conditionalFormatting>
  <conditionalFormatting sqref="G194:I194">
    <cfRule type="expression" dxfId="9" priority="10">
      <formula>$B194&lt;&gt;""</formula>
    </cfRule>
  </conditionalFormatting>
  <conditionalFormatting sqref="G195:I195">
    <cfRule type="expression" dxfId="8" priority="9">
      <formula>$B195&lt;&gt;""</formula>
    </cfRule>
  </conditionalFormatting>
  <conditionalFormatting sqref="G196:I196">
    <cfRule type="expression" dxfId="7" priority="8">
      <formula>$B196&lt;&gt;""</formula>
    </cfRule>
  </conditionalFormatting>
  <conditionalFormatting sqref="G197:I197">
    <cfRule type="expression" dxfId="6" priority="7">
      <formula>$B197&lt;&gt;""</formula>
    </cfRule>
  </conditionalFormatting>
  <conditionalFormatting sqref="O229:P229">
    <cfRule type="containsErrors" dxfId="5" priority="6">
      <formula>ISERROR(O229)</formula>
    </cfRule>
  </conditionalFormatting>
  <conditionalFormatting sqref="P229">
    <cfRule type="containsErrors" dxfId="4" priority="4">
      <formula>ISERROR(P229)</formula>
    </cfRule>
  </conditionalFormatting>
  <conditionalFormatting sqref="O229">
    <cfRule type="containsErrors" dxfId="3" priority="5">
      <formula>ISERROR(O229)</formula>
    </cfRule>
  </conditionalFormatting>
  <conditionalFormatting sqref="I78">
    <cfRule type="expression" dxfId="2" priority="3">
      <formula>I$40="Sim"</formula>
    </cfRule>
  </conditionalFormatting>
  <conditionalFormatting sqref="I79:I80">
    <cfRule type="expression" dxfId="1" priority="2">
      <formula>$F$75="Sim"</formula>
    </cfRule>
  </conditionalFormatting>
  <conditionalFormatting sqref="I32">
    <cfRule type="expression" dxfId="0" priority="1" stopIfTrue="1">
      <formula>H32="Sim"</formula>
    </cfRule>
  </conditionalFormatting>
  <dataValidations count="5">
    <dataValidation type="list" allowBlank="1" showInputMessage="1" showErrorMessage="1" sqref="H11:L11">
      <formula1>tributaçao</formula1>
    </dataValidation>
    <dataValidation type="list" allowBlank="1" showInputMessage="1" showErrorMessage="1" sqref="I31">
      <formula1>percentuais</formula1>
    </dataValidation>
    <dataValidation type="list" allowBlank="1" showInputMessage="1" showErrorMessage="1" sqref="I66 H30:H33 H39 H36 I78 I81:I83 I75 I71">
      <formula1>Sim_não</formula1>
    </dataValidation>
    <dataValidation type="list" allowBlank="1" showInputMessage="1" showErrorMessage="1" sqref="G154:G173">
      <formula1>materiais</formula1>
    </dataValidation>
    <dataValidation type="list" allowBlank="1" showInputMessage="1" showErrorMessage="1" sqref="O229">
      <formula1>Unidades_medida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Sheila</cp:lastModifiedBy>
  <dcterms:created xsi:type="dcterms:W3CDTF">2025-03-26T14:31:52Z</dcterms:created>
  <dcterms:modified xsi:type="dcterms:W3CDTF">2025-03-26T14:35:12Z</dcterms:modified>
</cp:coreProperties>
</file>